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ogleDrive\DGHC\SapXepDVHC\2023 BCSapXepDVHC\DeAnSapXep\TrinhKyHopUBNDtinh(29.01.2024)\"/>
    </mc:Choice>
  </mc:AlternateContent>
  <xr:revisionPtr revIDLastSave="0" documentId="13_ncr:1_{F897DCEA-357C-4774-9218-E910EDDA926F}" xr6:coauthVersionLast="36" xr6:coauthVersionMax="36" xr10:uidLastSave="{00000000-0000-0000-0000-000000000000}"/>
  <bookViews>
    <workbookView xWindow="-105" yWindow="-105" windowWidth="19425" windowHeight="11505" tabRatio="785" xr2:uid="{00000000-000D-0000-FFFF-FFFF00000000}"/>
  </bookViews>
  <sheets>
    <sheet name="PL1 - 1A" sheetId="8" r:id="rId1"/>
    <sheet name="PL1 - 2A" sheetId="1" r:id="rId2"/>
    <sheet name="PL1- 2B" sheetId="2" r:id="rId3"/>
    <sheet name="PL1- 2C" sheetId="5" r:id="rId4"/>
    <sheet name="PL1- 2D" sheetId="7" r:id="rId5"/>
    <sheet name="PL2" sheetId="6" r:id="rId6"/>
  </sheets>
  <definedNames>
    <definedName name="_xlnm._FilterDatabase" localSheetId="0" hidden="1">'PL1 - 1A'!$A$9:$M$20</definedName>
    <definedName name="_xlnm._FilterDatabase" localSheetId="1" hidden="1">'PL1 - 2A'!$A$9:$N$190</definedName>
    <definedName name="_Hlk140671923" localSheetId="0">'PL1 - 1A'!#REF!</definedName>
    <definedName name="_Hlk140671923" localSheetId="1">'PL1 - 2A'!#REF!</definedName>
    <definedName name="_Hlk140671923" localSheetId="2">'PL1- 2B'!#REF!</definedName>
    <definedName name="_Hlk140671923" localSheetId="3">'PL1- 2C'!#REF!</definedName>
    <definedName name="_Hlk140671923" localSheetId="4">'PL1- 2D'!#REF!</definedName>
    <definedName name="_Hlk140671923" localSheetId="5">'PL2'!#REF!</definedName>
    <definedName name="_xlnm.Print_Area" localSheetId="0">'PL1 - 1A'!$A$1:$L$22</definedName>
    <definedName name="_xlnm.Print_Area" localSheetId="1">'PL1 - 2A'!$A$1:$L$190</definedName>
    <definedName name="_xlnm.Print_Area" localSheetId="4">'PL1- 2D'!$A$1:$N$20</definedName>
    <definedName name="_xlnm.Print_Area" localSheetId="5">'PL2'!$A$1:$N$23</definedName>
    <definedName name="_xlnm.Print_Titles" localSheetId="0">'PL1 - 1A'!$7:$8</definedName>
    <definedName name="_xlnm.Print_Titles" localSheetId="1">'PL1 - 2A'!$7:$8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6" i="1" l="1"/>
  <c r="M128" i="1"/>
  <c r="M129" i="1"/>
  <c r="M131" i="1"/>
  <c r="M125" i="1"/>
  <c r="N125" i="1"/>
  <c r="N126" i="1"/>
  <c r="N128" i="1"/>
  <c r="N131" i="1"/>
  <c r="N129" i="1"/>
  <c r="F15" i="7"/>
  <c r="G15" i="7"/>
  <c r="H15" i="7"/>
  <c r="I15" i="7"/>
  <c r="J15" i="7" s="1"/>
  <c r="K15" i="7"/>
  <c r="L15" i="7"/>
  <c r="F16" i="7"/>
  <c r="G16" i="7"/>
  <c r="H16" i="7"/>
  <c r="I16" i="7"/>
  <c r="J16" i="7" s="1"/>
  <c r="K16" i="7"/>
  <c r="L16" i="7"/>
  <c r="B14" i="7"/>
  <c r="F14" i="7"/>
  <c r="G14" i="7"/>
  <c r="I14" i="7"/>
  <c r="J14" i="7" s="1"/>
  <c r="K14" i="7"/>
  <c r="L14" i="7" s="1"/>
  <c r="B13" i="5"/>
  <c r="F13" i="5"/>
  <c r="G13" i="5"/>
  <c r="H13" i="5"/>
  <c r="I13" i="5"/>
  <c r="J13" i="5" s="1"/>
  <c r="K13" i="5"/>
  <c r="L13" i="5" s="1"/>
  <c r="F12" i="5" l="1"/>
  <c r="G12" i="5"/>
  <c r="H12" i="5"/>
  <c r="I12" i="5"/>
  <c r="J12" i="5" s="1"/>
  <c r="K12" i="5"/>
  <c r="L12" i="5" s="1"/>
  <c r="F11" i="5"/>
  <c r="G11" i="5"/>
  <c r="H11" i="5"/>
  <c r="I11" i="5"/>
  <c r="J11" i="5" s="1"/>
  <c r="K11" i="5"/>
  <c r="L11" i="5" s="1"/>
  <c r="L181" i="1"/>
  <c r="L169" i="1"/>
  <c r="L163" i="1"/>
  <c r="L145" i="1"/>
  <c r="L144" i="1"/>
  <c r="L143" i="1"/>
  <c r="L139" i="1"/>
  <c r="L17" i="6"/>
  <c r="L16" i="6"/>
  <c r="H10" i="8" l="1"/>
  <c r="I10" i="1" s="1"/>
  <c r="J10" i="8"/>
  <c r="K10" i="8" s="1"/>
  <c r="E10" i="8"/>
  <c r="F10" i="8" l="1"/>
  <c r="G10" i="1" s="1"/>
  <c r="I10" i="8"/>
  <c r="A5" i="6"/>
  <c r="A5" i="7"/>
  <c r="A5" i="5"/>
  <c r="A5" i="2"/>
  <c r="A5" i="1"/>
  <c r="L10" i="8" l="1"/>
  <c r="L10" i="1"/>
  <c r="J10" i="1"/>
  <c r="L22" i="6" l="1"/>
  <c r="L21" i="6"/>
  <c r="J16" i="6"/>
  <c r="L18" i="6"/>
  <c r="J17" i="6" l="1"/>
  <c r="L12" i="6"/>
  <c r="G16" i="1"/>
  <c r="F19" i="7"/>
  <c r="G19" i="7"/>
  <c r="H19" i="7"/>
  <c r="I19" i="7"/>
  <c r="J19" i="7" s="1"/>
  <c r="K19" i="7"/>
  <c r="L19" i="7" s="1"/>
  <c r="F17" i="7"/>
  <c r="G17" i="7"/>
  <c r="H17" i="7"/>
  <c r="I17" i="7"/>
  <c r="J17" i="7" s="1"/>
  <c r="K17" i="7"/>
  <c r="L17" i="7" s="1"/>
  <c r="F11" i="7"/>
  <c r="G11" i="7"/>
  <c r="I11" i="7"/>
  <c r="J11" i="7" s="1"/>
  <c r="K11" i="7"/>
  <c r="L11" i="7" s="1"/>
  <c r="F12" i="7"/>
  <c r="G12" i="7"/>
  <c r="I12" i="7"/>
  <c r="J12" i="7" s="1"/>
  <c r="K12" i="7"/>
  <c r="L12" i="7" s="1"/>
  <c r="F13" i="7"/>
  <c r="G13" i="7"/>
  <c r="I13" i="7"/>
  <c r="J13" i="7" s="1"/>
  <c r="K13" i="7"/>
  <c r="L13" i="7" s="1"/>
  <c r="B13" i="7"/>
  <c r="B12" i="7"/>
  <c r="B11" i="7"/>
  <c r="B17" i="7"/>
  <c r="B19" i="7"/>
  <c r="B14" i="5"/>
  <c r="G14" i="5"/>
  <c r="H14" i="5"/>
  <c r="I14" i="5"/>
  <c r="J14" i="5" s="1"/>
  <c r="K14" i="5"/>
  <c r="L14" i="5" s="1"/>
  <c r="F14" i="5"/>
  <c r="F18" i="6" l="1"/>
  <c r="G18" i="6" s="1"/>
  <c r="L15" i="6"/>
  <c r="J15" i="6"/>
  <c r="J18" i="6"/>
  <c r="G15" i="6"/>
  <c r="F16" i="6"/>
  <c r="G20" i="6"/>
  <c r="F17" i="6" l="1"/>
  <c r="L13" i="6"/>
  <c r="L11" i="6"/>
  <c r="J12" i="6"/>
  <c r="J13" i="6"/>
  <c r="J11" i="6"/>
  <c r="G12" i="6"/>
  <c r="G13" i="6"/>
  <c r="G11" i="6"/>
  <c r="L20" i="6" l="1"/>
  <c r="J20" i="6"/>
  <c r="J22" i="6"/>
  <c r="G22" i="6"/>
  <c r="J21" i="6"/>
  <c r="G21" i="6"/>
  <c r="G16" i="5"/>
  <c r="H16" i="5"/>
  <c r="I16" i="5"/>
  <c r="J16" i="5" s="1"/>
  <c r="K16" i="5"/>
  <c r="L16" i="5" s="1"/>
  <c r="F16" i="5"/>
  <c r="G11" i="2" l="1"/>
  <c r="I11" i="2"/>
  <c r="J11" i="2" s="1"/>
  <c r="K11" i="2"/>
  <c r="L11" i="2" s="1"/>
  <c r="F11" i="2"/>
  <c r="G12" i="2"/>
  <c r="I12" i="2"/>
  <c r="J12" i="2" s="1"/>
  <c r="K12" i="2"/>
  <c r="L12" i="2" s="1"/>
  <c r="F12" i="2"/>
  <c r="H13" i="2"/>
  <c r="I13" i="2"/>
  <c r="J13" i="2" s="1"/>
  <c r="K13" i="2"/>
  <c r="L13" i="2" s="1"/>
  <c r="F13" i="2"/>
</calcChain>
</file>

<file path=xl/sharedStrings.xml><?xml version="1.0" encoding="utf-8"?>
<sst xmlns="http://schemas.openxmlformats.org/spreadsheetml/2006/main" count="850" uniqueCount="249">
  <si>
    <t xml:space="preserve">Phụ lục 1- 2A </t>
  </si>
  <si>
    <t>THỐNG KÊ HIỆN TRẠNG ĐVHC CẤP XÃ</t>
  </si>
  <si>
    <t>Thuộc ĐVHC cấp huyện</t>
  </si>
  <si>
    <t>Khu vực miền núi, vùng cao</t>
  </si>
  <si>
    <t>Khu vực hải đảo</t>
  </si>
  <si>
    <t>Dân tộc thiểu số</t>
  </si>
  <si>
    <t>Diện tích tự nhiên</t>
  </si>
  <si>
    <t>Quy mô dân số</t>
  </si>
  <si>
    <t>Số người</t>
  </si>
  <si>
    <t>Tỷ lệ (%)</t>
  </si>
  <si>
    <t>I</t>
  </si>
  <si>
    <t>Các xã:</t>
  </si>
  <si>
    <t>II</t>
  </si>
  <si>
    <t xml:space="preserve">Tên ĐVHC cấp xã </t>
  </si>
  <si>
    <t>Quy mô dân số (người)</t>
  </si>
  <si>
    <r>
      <t>Diện tích (km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</si>
  <si>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 xml:space="preserve">Phụ lục 1- 2B </t>
  </si>
  <si>
    <t>THỐNG KÊ HIỆN TRẠNG ĐVHC CẤP XÃ THUỘC DIỆN SẮP XẾP GIAI ĐOẠN 2023 - 2025</t>
  </si>
  <si>
    <t>Các phường</t>
  </si>
  <si>
    <t>Phụ lục 2</t>
  </si>
  <si>
    <t>Xã Phúc Hà</t>
  </si>
  <si>
    <t>Phường Quyết Thắng</t>
  </si>
  <si>
    <t>Phường Sơn Cẩm</t>
  </si>
  <si>
    <t>TT</t>
  </si>
  <si>
    <t>Yếu tố đặc thù khác (nếu có)</t>
  </si>
  <si>
    <t>x</t>
  </si>
  <si>
    <t>Phường Quan Triều</t>
  </si>
  <si>
    <t>Xã Sơn Cẩm</t>
  </si>
  <si>
    <t>UBND TỈNH THÁI NGUYÊN</t>
  </si>
  <si>
    <t>TỈNH THÁI NGUYÊN</t>
  </si>
  <si>
    <t>III</t>
  </si>
  <si>
    <r>
      <t>Diện tích (km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</si>
  <si>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t>QHĐT 2030</t>
  </si>
  <si>
    <t/>
  </si>
  <si>
    <t>Thị trấn Trại Cau</t>
  </si>
  <si>
    <t>Xã Na Mao</t>
  </si>
  <si>
    <t>Xã Vạn Thọ</t>
  </si>
  <si>
    <t>Các thị trấn</t>
  </si>
  <si>
    <t>Huyện Phú Lương</t>
  </si>
  <si>
    <t>Huyện Đồng Hỷ</t>
  </si>
  <si>
    <t>Huyện Đại Từ</t>
  </si>
  <si>
    <t>Thị trấn Giang Tiên</t>
  </si>
  <si>
    <t>Xã Bảo Cường</t>
  </si>
  <si>
    <t>Huyện Định Hóa</t>
  </si>
  <si>
    <t>Dân tộc 
thiểu số</t>
  </si>
  <si>
    <t>Diện tích 
tự nhiên</t>
  </si>
  <si>
    <t>Quy mô 
dân số</t>
  </si>
  <si>
    <t>Phụ lục 1- 2C</t>
  </si>
  <si>
    <t>Xã Phấn Mễ</t>
  </si>
  <si>
    <t>Thị trấn Đu</t>
  </si>
  <si>
    <t>Thị trấn Chợ Chu</t>
  </si>
  <si>
    <t>THỐNG KÊ HIỆN TRẠNG ĐVHC CẤP XÃ LIỀN KỀ CÓ ĐIỀU CHỈNH ĐỊA GIỚI ĐƠN VỊ HÀNH CHÍNH KHI THỰC HIỆN PHƯƠNG ÁN SẮP XẾP</t>
  </si>
  <si>
    <t>Phụ lục 1- 2D</t>
  </si>
  <si>
    <r>
      <t xml:space="preserve">Các phường: </t>
    </r>
    <r>
      <rPr>
        <sz val="12"/>
        <color theme="1"/>
        <rFont val="Times New Roman"/>
        <family val="1"/>
      </rPr>
      <t>Không có</t>
    </r>
  </si>
  <si>
    <t>Xã Ký Phú</t>
  </si>
  <si>
    <t>Xã Phú Xuyên</t>
  </si>
  <si>
    <t>Xã Phú Cường</t>
  </si>
  <si>
    <t>THỐNG KÊ HIỆN TRẠNG ĐVHC CẤP HUYỆN</t>
  </si>
  <si>
    <t xml:space="preserve">Phụ lục 1- 1A </t>
  </si>
  <si>
    <t>Số ĐVHC cấp xã trực thuộc</t>
  </si>
  <si>
    <t>Thành phố Thái Nguyên</t>
  </si>
  <si>
    <t>Thành phố Sông Công</t>
  </si>
  <si>
    <t>Huyện Võ Nhai</t>
  </si>
  <si>
    <t>Huyện Phú Bình</t>
  </si>
  <si>
    <t>Thành phố Phổ Yên</t>
  </si>
  <si>
    <t>Tiêu chuẩn</t>
  </si>
  <si>
    <t>Diện tích</t>
  </si>
  <si>
    <t>Dân số</t>
  </si>
  <si>
    <t>Các phường:</t>
  </si>
  <si>
    <t>Các thị trấn:</t>
  </si>
  <si>
    <t>Xã Huống Thượng</t>
  </si>
  <si>
    <t>Xã Linh Sơn</t>
  </si>
  <si>
    <t>Xã Đồng Liên</t>
  </si>
  <si>
    <t>Xã Phúc Xuân</t>
  </si>
  <si>
    <t>Xã Phúc Hà</t>
  </si>
  <si>
    <t>Xã Phúc Trìu</t>
  </si>
  <si>
    <t>Xã Thịnh Đức</t>
  </si>
  <si>
    <t>Xã Tân Cương</t>
  </si>
  <si>
    <t>Xã Cao Ngạn</t>
  </si>
  <si>
    <t>Xã Quyết Thắng</t>
  </si>
  <si>
    <t>Xã Bình Sơn</t>
  </si>
  <si>
    <t>Xã Tân Quang</t>
  </si>
  <si>
    <t>Xã Bá Xuyên</t>
  </si>
  <si>
    <t>Xã Thành Công</t>
  </si>
  <si>
    <t>Xã Vạn Phái</t>
  </si>
  <si>
    <t>Xã Phúc Tân</t>
  </si>
  <si>
    <t>Xã Minh Đức</t>
  </si>
  <si>
    <t>Xã Phúc Thuận</t>
  </si>
  <si>
    <t>Xã Tân Dương</t>
  </si>
  <si>
    <t>Xã Linh Thông</t>
  </si>
  <si>
    <t>Xã Thanh Định</t>
  </si>
  <si>
    <t>Xã Định Biên</t>
  </si>
  <si>
    <t>Xã Trung Lương</t>
  </si>
  <si>
    <t>Xã Trung Hội</t>
  </si>
  <si>
    <t>Xã Phượng Tiến</t>
  </si>
  <si>
    <t>Xã Điềm Mặc</t>
  </si>
  <si>
    <t>Xã Phúc Chu</t>
  </si>
  <si>
    <t>Xã Bảo Linh</t>
  </si>
  <si>
    <t>Xã Bộc Nhiêu</t>
  </si>
  <si>
    <t>Xã Phú Tiến</t>
  </si>
  <si>
    <t>Xã Kim Phượng</t>
  </si>
  <si>
    <t>Xã Bình Yên</t>
  </si>
  <si>
    <t>Xã Quy Kỳ</t>
  </si>
  <si>
    <t>Xã Bình Thành</t>
  </si>
  <si>
    <t>Xã Phú Đình</t>
  </si>
  <si>
    <t>Xã Tân Thịnh</t>
  </si>
  <si>
    <t>Xã Đồng Thịnh</t>
  </si>
  <si>
    <t>Xã Lam Vỹ</t>
  </si>
  <si>
    <t>Xã Sơn Phú</t>
  </si>
  <si>
    <t xml:space="preserve">Xã Yên Trạch </t>
  </si>
  <si>
    <t>Xã Yên Ninh</t>
  </si>
  <si>
    <t>Xã Yên Đổ</t>
  </si>
  <si>
    <t>Xã Động Đạt</t>
  </si>
  <si>
    <t>Xã Yên Lạc</t>
  </si>
  <si>
    <t>Xã Phủ Lý</t>
  </si>
  <si>
    <t>Xã Hợp Thành</t>
  </si>
  <si>
    <t>Xã Ôn Lương</t>
  </si>
  <si>
    <t>Xã Vô Tranh</t>
  </si>
  <si>
    <t>Xã Phú Đô</t>
  </si>
  <si>
    <t>Xã Cổ Lũng</t>
  </si>
  <si>
    <t>Xã Tức Tranh</t>
  </si>
  <si>
    <t>Xã Cây Thị</t>
  </si>
  <si>
    <t>Xã Hóa Trung</t>
  </si>
  <si>
    <t>Xã Tân Long</t>
  </si>
  <si>
    <t>Xã Khe Mo</t>
  </si>
  <si>
    <t>Xã Hợp Tiến</t>
  </si>
  <si>
    <t>Xã Tân Lợi</t>
  </si>
  <si>
    <t>Xã Nam Hòa</t>
  </si>
  <si>
    <t>Xã Văn Hán</t>
  </si>
  <si>
    <t>Xã Văn Lăng</t>
  </si>
  <si>
    <t>Xã Minh Lập</t>
  </si>
  <si>
    <t>Xã Quang Sơn</t>
  </si>
  <si>
    <t>Xã Hòa Bình</t>
  </si>
  <si>
    <t>Xã Lâu Thượng</t>
  </si>
  <si>
    <t>Xã Phú Thượng</t>
  </si>
  <si>
    <t>Xã Tràng Xá</t>
  </si>
  <si>
    <t>Xã Dân Tiến</t>
  </si>
  <si>
    <t>Xã Bình Long</t>
  </si>
  <si>
    <t>Xã Phương Giao</t>
  </si>
  <si>
    <t>Xã Liên Minh</t>
  </si>
  <si>
    <t>Xã La Hiên</t>
  </si>
  <si>
    <t>Xã Cúc Đường</t>
  </si>
  <si>
    <t>Xã Vũ Chấn</t>
  </si>
  <si>
    <t>Xã Nghinh Tường</t>
  </si>
  <si>
    <t>Xã Sảng Mộc</t>
  </si>
  <si>
    <t>Xã Thượng Nung</t>
  </si>
  <si>
    <t>Xã Thần Xa</t>
  </si>
  <si>
    <t>Xã Văn Yên</t>
  </si>
  <si>
    <t>Xã Phú Lạc</t>
  </si>
  <si>
    <t>Xã Bình Thuận</t>
  </si>
  <si>
    <t>Xã Mỹ Yên</t>
  </si>
  <si>
    <t>Xã Hà Thượng</t>
  </si>
  <si>
    <t>Xã La Bằng</t>
  </si>
  <si>
    <t>Xã Tân Thái</t>
  </si>
  <si>
    <t>Xã Phú Cường</t>
  </si>
  <si>
    <t>Xã An Khánh</t>
  </si>
  <si>
    <t>Xã Đức Lương</t>
  </si>
  <si>
    <t>Xã Bản Ngoại</t>
  </si>
  <si>
    <t>Xã Lục Ba</t>
  </si>
  <si>
    <t>Xã Cát Nê</t>
  </si>
  <si>
    <t>Xã Phục Linh</t>
  </si>
  <si>
    <t>Xã Phú Xuyên</t>
  </si>
  <si>
    <t>Xã Yên Lãng</t>
  </si>
  <si>
    <t>Xã Phú Thịnh</t>
  </si>
  <si>
    <t>Xã Ký Phú</t>
  </si>
  <si>
    <t>Xã Phúc Lương</t>
  </si>
  <si>
    <t>Xã Tiên Hội</t>
  </si>
  <si>
    <t>Xã Khôi Kỳ</t>
  </si>
  <si>
    <t>Xã Minh Tiến</t>
  </si>
  <si>
    <t>Xã Hoàng Nông</t>
  </si>
  <si>
    <t>Xã Tân Linh</t>
  </si>
  <si>
    <t>Xã Cù Vân</t>
  </si>
  <si>
    <t>Xã Tân Kim</t>
  </si>
  <si>
    <t>Xã Tân Đức</t>
  </si>
  <si>
    <t>Xã Tân Hòa</t>
  </si>
  <si>
    <t>Xã Tân Thành</t>
  </si>
  <si>
    <t>Xã Tân Khánh</t>
  </si>
  <si>
    <t>Xã Bàn Đạt</t>
  </si>
  <si>
    <t>Xã Nhã Lộng</t>
  </si>
  <si>
    <t>Xã Úc Kỳ</t>
  </si>
  <si>
    <t>Xã Điềm Thụy</t>
  </si>
  <si>
    <t>Xã Hà Châu</t>
  </si>
  <si>
    <t>Xã Lương Phú</t>
  </si>
  <si>
    <t>Xã Thượng Đình</t>
  </si>
  <si>
    <t>Xã Thanh Ninh</t>
  </si>
  <si>
    <t>Xã Bảo Lý</t>
  </si>
  <si>
    <t>Xã Kha Sơn</t>
  </si>
  <si>
    <t>Xã Dương Thành</t>
  </si>
  <si>
    <t>Xã Xuân Phương</t>
  </si>
  <si>
    <t>Xã Nga My</t>
  </si>
  <si>
    <t>Xã Đào Xá</t>
  </si>
  <si>
    <t>Thị trấn Trại Cau</t>
  </si>
  <si>
    <t>Thị trấn Sông Cầu</t>
  </si>
  <si>
    <t>Thị trấn Hóa Thượng</t>
  </si>
  <si>
    <t>Thị trấn Đình Cả</t>
  </si>
  <si>
    <t xml:space="preserve">Thị trấn Hùng Sơn </t>
  </si>
  <si>
    <t>Thị trấn Quân Chu</t>
  </si>
  <si>
    <t>Thị trấn Hương Sơn</t>
  </si>
  <si>
    <t>Phường Trưng Vương</t>
  </si>
  <si>
    <t>Phường Phan Đình Phùng</t>
  </si>
  <si>
    <t>Phường Đồng Quang</t>
  </si>
  <si>
    <t>Phường Cam Giá</t>
  </si>
  <si>
    <t>Phường Trung Thành</t>
  </si>
  <si>
    <t>Phường Tân Lập</t>
  </si>
  <si>
    <t>Phường Tân Long</t>
  </si>
  <si>
    <t>Phường Tân Thịnh</t>
  </si>
  <si>
    <t>Phường Phú Xá</t>
  </si>
  <si>
    <t>Phường Túc Duyên</t>
  </si>
  <si>
    <t>Phường Quang Trung</t>
  </si>
  <si>
    <t>Phường Hoàng Văn Thụ</t>
  </si>
  <si>
    <t>Phường Gia Sàng</t>
  </si>
  <si>
    <t>Phường Quang Vinh</t>
  </si>
  <si>
    <t>Phường Quan Triều</t>
  </si>
  <si>
    <t>Phường Hương Sơn</t>
  </si>
  <si>
    <t>Phường Tân Thành</t>
  </si>
  <si>
    <t>Phường Thịnh Đán</t>
  </si>
  <si>
    <t>Phường Tích Lương</t>
  </si>
  <si>
    <t>Phường Đồng Bẩm</t>
  </si>
  <si>
    <t>Phường Chùa Hang</t>
  </si>
  <si>
    <t>Phường Mỏ Chè</t>
  </si>
  <si>
    <t>Phường Cải Đan</t>
  </si>
  <si>
    <t>Phường Bách Quang</t>
  </si>
  <si>
    <t>Phường Châu Sơn</t>
  </si>
  <si>
    <t>Phường Phố Cò</t>
  </si>
  <si>
    <t>Phường Thắng Lợi</t>
  </si>
  <si>
    <t>Phường Lương Sơn</t>
  </si>
  <si>
    <t>Phường Ba Hàng</t>
  </si>
  <si>
    <t>Phường Đồng Tiến</t>
  </si>
  <si>
    <t>Phường Bãi Bông</t>
  </si>
  <si>
    <t>Phường Bắc Sơn</t>
  </si>
  <si>
    <t>Phường Thuận Thành</t>
  </si>
  <si>
    <t>Phường Hồng Tiến</t>
  </si>
  <si>
    <t>Phường Đắc Sơn</t>
  </si>
  <si>
    <t>Phường Tân Phú</t>
  </si>
  <si>
    <t>Phường Tiên Phong</t>
  </si>
  <si>
    <t>Phường Đông Cao</t>
  </si>
  <si>
    <t>Phường Tân Hương</t>
  </si>
  <si>
    <t>Phường Nam Tiến</t>
  </si>
  <si>
    <t>Các huyện:</t>
  </si>
  <si>
    <t>Các thành phố:</t>
  </si>
  <si>
    <r>
      <t xml:space="preserve">Các thị xã: </t>
    </r>
    <r>
      <rPr>
        <sz val="12"/>
        <rFont val="Times New Roman"/>
        <family val="1"/>
      </rPr>
      <t>Không có</t>
    </r>
  </si>
  <si>
    <t>THỐNG KÊ HIỆN TRẠNG ĐVHC CẤP XÃ THUỘC DIỆN KHUYẾN KHÍCH SẮP XẾP 
GIAI ĐOẠN 2023 - 2025</t>
  </si>
  <si>
    <t>Tiêu chuẩn ĐVHC cấp xã sau khi sắp xếp khi đáp ứng 1 trong 2 điều kiện sau đây:
- ĐVHC cấp xã có diện tích tự nhiên hoặc quy mô dân số đạt từ 100% trở lên tiêu chuẩn của ĐVHC tương ứng, tiêu chuẩn còn lại phải đạt từ 70% trở lên tiêu chuẩn của ĐVHC tương ứng quy định tại Nghị quyết của Ủy ban Thường vụ Quốc hội về tiêu chuẩn của ĐVHC và phân loại ĐVHC.
- ĐVHC cấp xã có diện tích tự nhiên đạt từ 30% trở lên tiêu chuẩn của ĐVHC tương ứng và quy mô dân số đạt từ 300% trở lên tiêu chuẩn của ĐVHC tương ứng quy định tại Nghị quyết của Ủy ban Thường vụ Quốc hội về tiêu chuẩn của ĐVHC và phân loại đĐVHC.</t>
  </si>
  <si>
    <t>THỐNG KÊ ĐVHC CẤP XÃ SAU KHI THỰC HIỆN SẮP XẾP GIAI ĐOẠN 2023 - 2025</t>
  </si>
  <si>
    <t>QHĐT năm 2023: viết tắt Quy hoạch đơn vị hành chính đô thị đến năm 2030</t>
  </si>
  <si>
    <r>
      <t xml:space="preserve">Các thị trấn: </t>
    </r>
    <r>
      <rPr>
        <sz val="12"/>
        <color theme="1"/>
        <rFont val="Times New Roman"/>
        <family val="1"/>
      </rPr>
      <t>Không có</t>
    </r>
  </si>
  <si>
    <r>
      <t>Diện tích (km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</si>
  <si>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Di tích quốc gia đặc biệt (Di tích lịch sử An toàn khu (ATK) Định Hóa)</t>
  </si>
  <si>
    <t>(Kèm theo Đề án số ………./ĐA-UBND ngày ………/………/2024 của UBND tỉnh Thái Nguyên)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</si>
</sst>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i/>
      <sz val="9"/>
      <color theme="1"/>
      <name val="Times New Roman"/>
      <family val="1"/>
      <charset val="163"/>
    </font>
    <font>
      <i/>
      <sz val="9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0"/>
      <name val="Times New Roman"/>
      <family val="1"/>
      <charset val="163"/>
    </font>
    <font>
      <sz val="12"/>
      <color theme="1"/>
      <name val="Calibri"/>
      <family val="2"/>
      <charset val="163"/>
      <scheme val="minor"/>
    </font>
    <font>
      <sz val="11"/>
      <color theme="1"/>
      <name val="Times New Roman"/>
      <family val="1"/>
      <charset val="163"/>
    </font>
    <font>
      <i/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i/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vertAlign val="superscript"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2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vertical="center" wrapText="1"/>
    </xf>
    <xf numFmtId="0" fontId="11" fillId="0" borderId="0" xfId="0" applyFont="1"/>
    <xf numFmtId="3" fontId="9" fillId="0" borderId="1" xfId="2" applyNumberFormat="1" applyFont="1" applyBorder="1" applyAlignment="1">
      <alignment vertical="center"/>
    </xf>
    <xf numFmtId="3" fontId="12" fillId="0" borderId="1" xfId="2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6" fillId="2" borderId="0" xfId="0" applyNumberFormat="1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" fontId="12" fillId="3" borderId="1" xfId="1" applyNumberFormat="1" applyFont="1" applyFill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3" fontId="12" fillId="3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right" vertical="center" wrapText="1"/>
    </xf>
    <xf numFmtId="4" fontId="9" fillId="0" borderId="1" xfId="1" applyNumberFormat="1" applyFont="1" applyBorder="1" applyAlignment="1">
      <alignment horizontal="right" vertical="center" wrapText="1"/>
    </xf>
    <xf numFmtId="4" fontId="9" fillId="0" borderId="1" xfId="2" applyNumberFormat="1" applyFont="1" applyBorder="1" applyAlignment="1">
      <alignment vertical="center"/>
    </xf>
    <xf numFmtId="165" fontId="12" fillId="4" borderId="1" xfId="4" applyNumberFormat="1" applyFont="1" applyFill="1" applyBorder="1" applyAlignment="1">
      <alignment horizontal="right" vertical="center" wrapText="1"/>
    </xf>
    <xf numFmtId="165" fontId="9" fillId="4" borderId="1" xfId="4" applyNumberFormat="1" applyFont="1" applyFill="1" applyBorder="1" applyAlignment="1">
      <alignment horizontal="right" vertical="center" wrapText="1"/>
    </xf>
    <xf numFmtId="10" fontId="9" fillId="4" borderId="1" xfId="4" applyNumberFormat="1" applyFont="1" applyFill="1" applyBorder="1" applyAlignment="1">
      <alignment horizontal="right" vertical="center" wrapText="1"/>
    </xf>
    <xf numFmtId="3" fontId="9" fillId="2" borderId="1" xfId="2" applyNumberFormat="1" applyFont="1" applyFill="1" applyBorder="1" applyAlignment="1">
      <alignment vertical="center"/>
    </xf>
    <xf numFmtId="0" fontId="12" fillId="5" borderId="1" xfId="1" applyFont="1" applyFill="1" applyBorder="1" applyAlignment="1">
      <alignment vertical="center"/>
    </xf>
    <xf numFmtId="3" fontId="12" fillId="5" borderId="1" xfId="1" applyNumberFormat="1" applyFont="1" applyFill="1" applyBorder="1" applyAlignment="1">
      <alignment horizontal="center" vertical="center"/>
    </xf>
    <xf numFmtId="3" fontId="12" fillId="5" borderId="1" xfId="1" applyNumberFormat="1" applyFont="1" applyFill="1" applyBorder="1" applyAlignment="1">
      <alignment horizontal="right" vertical="center"/>
    </xf>
    <xf numFmtId="165" fontId="12" fillId="5" borderId="1" xfId="4" applyNumberFormat="1" applyFont="1" applyFill="1" applyBorder="1" applyAlignment="1">
      <alignment horizontal="right" vertical="center" wrapText="1"/>
    </xf>
    <xf numFmtId="4" fontId="12" fillId="5" borderId="1" xfId="1" applyNumberFormat="1" applyFont="1" applyFill="1" applyBorder="1" applyAlignment="1">
      <alignment horizontal="right" vertical="center"/>
    </xf>
    <xf numFmtId="3" fontId="9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5" borderId="1" xfId="3" applyNumberFormat="1" applyFont="1" applyFill="1" applyBorder="1" applyAlignment="1">
      <alignment vertical="center" wrapText="1"/>
    </xf>
    <xf numFmtId="0" fontId="22" fillId="0" borderId="0" xfId="0" applyFont="1"/>
    <xf numFmtId="165" fontId="9" fillId="0" borderId="1" xfId="3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 wrapText="1"/>
    </xf>
    <xf numFmtId="165" fontId="5" fillId="0" borderId="1" xfId="3" applyNumberFormat="1" applyFont="1" applyBorder="1" applyAlignment="1">
      <alignment vertical="center" wrapText="1"/>
    </xf>
    <xf numFmtId="165" fontId="6" fillId="0" borderId="1" xfId="3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165" fontId="6" fillId="0" borderId="1" xfId="3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3" fontId="14" fillId="2" borderId="0" xfId="0" applyNumberFormat="1" applyFont="1" applyFill="1" applyAlignment="1">
      <alignment vertical="center"/>
    </xf>
    <xf numFmtId="3" fontId="15" fillId="2" borderId="0" xfId="0" applyNumberFormat="1" applyFont="1" applyFill="1" applyAlignment="1">
      <alignment vertical="center" wrapText="1"/>
    </xf>
    <xf numFmtId="3" fontId="1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3" fontId="24" fillId="2" borderId="1" xfId="1" applyNumberFormat="1" applyFont="1" applyFill="1" applyBorder="1" applyAlignment="1">
      <alignment horizontal="center" vertical="center"/>
    </xf>
    <xf numFmtId="3" fontId="24" fillId="2" borderId="1" xfId="1" applyNumberFormat="1" applyFont="1" applyFill="1" applyBorder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4" fillId="2" borderId="1" xfId="1" applyNumberFormat="1" applyFont="1" applyFill="1" applyBorder="1" applyAlignment="1">
      <alignment horizontal="right" vertical="center"/>
    </xf>
    <xf numFmtId="165" fontId="24" fillId="2" borderId="1" xfId="4" applyNumberFormat="1" applyFont="1" applyFill="1" applyBorder="1" applyAlignment="1">
      <alignment horizontal="right" vertical="center" wrapText="1"/>
    </xf>
    <xf numFmtId="4" fontId="24" fillId="2" borderId="1" xfId="1" applyNumberFormat="1" applyFont="1" applyFill="1" applyBorder="1" applyAlignment="1">
      <alignment horizontal="right" vertical="center"/>
    </xf>
    <xf numFmtId="165" fontId="9" fillId="2" borderId="1" xfId="4" applyNumberFormat="1" applyFont="1" applyFill="1" applyBorder="1" applyAlignment="1">
      <alignment horizontal="right" vertical="center" wrapText="1"/>
    </xf>
    <xf numFmtId="3" fontId="9" fillId="2" borderId="1" xfId="1" applyNumberFormat="1" applyFont="1" applyFill="1" applyBorder="1" applyAlignment="1">
      <alignment horizontal="right" vertical="center"/>
    </xf>
    <xf numFmtId="165" fontId="6" fillId="2" borderId="1" xfId="3" applyNumberFormat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3" fontId="26" fillId="2" borderId="1" xfId="1" applyNumberFormat="1" applyFont="1" applyFill="1" applyBorder="1" applyAlignment="1">
      <alignment horizontal="center" vertical="center"/>
    </xf>
    <xf numFmtId="3" fontId="24" fillId="2" borderId="1" xfId="1" applyNumberFormat="1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/>
    </xf>
    <xf numFmtId="3" fontId="24" fillId="2" borderId="1" xfId="1" applyNumberFormat="1" applyFont="1" applyFill="1" applyBorder="1" applyAlignment="1">
      <alignment horizontal="right" vertical="center" wrapText="1"/>
    </xf>
    <xf numFmtId="4" fontId="24" fillId="2" borderId="1" xfId="1" applyNumberFormat="1" applyFont="1" applyFill="1" applyBorder="1" applyAlignment="1">
      <alignment horizontal="right" vertical="center" wrapText="1"/>
    </xf>
    <xf numFmtId="3" fontId="9" fillId="2" borderId="1" xfId="1" applyNumberFormat="1" applyFont="1" applyFill="1" applyBorder="1" applyAlignment="1">
      <alignment horizontal="right" vertical="center" wrapText="1"/>
    </xf>
    <xf numFmtId="165" fontId="6" fillId="2" borderId="1" xfId="3" applyNumberFormat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3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3" fontId="12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" fontId="12" fillId="0" borderId="1" xfId="1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4" fillId="2" borderId="1" xfId="0" applyFont="1" applyFill="1" applyBorder="1" applyAlignment="1">
      <alignment vertical="center"/>
    </xf>
    <xf numFmtId="0" fontId="34" fillId="2" borderId="1" xfId="0" applyFont="1" applyFill="1" applyBorder="1"/>
    <xf numFmtId="164" fontId="6" fillId="2" borderId="1" xfId="0" applyNumberFormat="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2" fontId="12" fillId="0" borderId="1" xfId="0" applyNumberFormat="1" applyFont="1" applyBorder="1" applyAlignment="1">
      <alignment vertical="center" wrapText="1"/>
    </xf>
    <xf numFmtId="165" fontId="12" fillId="0" borderId="1" xfId="3" applyNumberFormat="1" applyFont="1" applyBorder="1" applyAlignment="1">
      <alignment vertical="center" wrapText="1"/>
    </xf>
    <xf numFmtId="0" fontId="35" fillId="2" borderId="1" xfId="0" applyFont="1" applyFill="1" applyBorder="1" applyAlignment="1">
      <alignment vertical="center"/>
    </xf>
    <xf numFmtId="0" fontId="35" fillId="2" borderId="1" xfId="0" applyFont="1" applyFill="1" applyBorder="1"/>
    <xf numFmtId="0" fontId="17" fillId="2" borderId="0" xfId="0" applyFont="1" applyFill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vertical="center" wrapText="1"/>
    </xf>
    <xf numFmtId="165" fontId="12" fillId="5" borderId="1" xfId="3" applyNumberFormat="1" applyFont="1" applyFill="1" applyBorder="1" applyAlignment="1">
      <alignment vertical="center" wrapText="1"/>
    </xf>
    <xf numFmtId="0" fontId="42" fillId="2" borderId="0" xfId="0" applyFont="1" applyFill="1" applyAlignment="1">
      <alignment vertical="center" wrapText="1"/>
    </xf>
    <xf numFmtId="3" fontId="42" fillId="2" borderId="0" xfId="0" applyNumberFormat="1" applyFont="1" applyFill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165" fontId="12" fillId="4" borderId="1" xfId="3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165" fontId="9" fillId="4" borderId="1" xfId="3" applyNumberFormat="1" applyFont="1" applyFill="1" applyBorder="1" applyAlignment="1">
      <alignment vertical="center" wrapText="1"/>
    </xf>
    <xf numFmtId="164" fontId="9" fillId="2" borderId="0" xfId="0" applyNumberFormat="1" applyFont="1" applyFill="1" applyAlignment="1">
      <alignment vertical="center" wrapText="1"/>
    </xf>
    <xf numFmtId="3" fontId="43" fillId="2" borderId="0" xfId="0" applyNumberFormat="1" applyFont="1" applyFill="1" applyAlignment="1">
      <alignment vertical="center" wrapText="1"/>
    </xf>
    <xf numFmtId="0" fontId="9" fillId="2" borderId="1" xfId="0" applyFont="1" applyFill="1" applyBorder="1" applyAlignment="1">
      <alignment vertical="center"/>
    </xf>
    <xf numFmtId="165" fontId="9" fillId="4" borderId="1" xfId="3" applyNumberFormat="1" applyFont="1" applyFill="1" applyBorder="1" applyAlignment="1">
      <alignment vertical="center"/>
    </xf>
    <xf numFmtId="0" fontId="38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4" fillId="2" borderId="1" xfId="0" applyFont="1" applyFill="1" applyBorder="1" applyAlignment="1">
      <alignment vertical="center" wrapText="1"/>
    </xf>
    <xf numFmtId="3" fontId="24" fillId="2" borderId="1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0" fontId="45" fillId="2" borderId="5" xfId="0" applyFont="1" applyFill="1" applyBorder="1" applyAlignment="1">
      <alignment horizontal="left" vertical="center"/>
    </xf>
    <xf numFmtId="0" fontId="39" fillId="2" borderId="0" xfId="0" applyFont="1" applyFill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6" fillId="0" borderId="5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zoomScaleNormal="100" workbookViewId="0">
      <selection activeCell="K12" sqref="K12"/>
    </sheetView>
  </sheetViews>
  <sheetFormatPr defaultColWidth="8.7109375" defaultRowHeight="15" x14ac:dyDescent="0.25"/>
  <cols>
    <col min="1" max="1" width="5.28515625" style="23" customWidth="1"/>
    <col min="2" max="2" width="24.85546875" style="23" customWidth="1"/>
    <col min="3" max="3" width="7.140625" style="23" customWidth="1"/>
    <col min="4" max="4" width="6.140625" style="23" customWidth="1"/>
    <col min="5" max="5" width="10" style="23" customWidth="1"/>
    <col min="6" max="6" width="8.85546875" style="23" customWidth="1"/>
    <col min="7" max="7" width="19" style="23" customWidth="1"/>
    <col min="8" max="8" width="10.42578125" style="23" customWidth="1"/>
    <col min="9" max="9" width="9.42578125" style="23" customWidth="1"/>
    <col min="10" max="10" width="10.42578125" style="23" customWidth="1"/>
    <col min="11" max="11" width="9.42578125" style="23" customWidth="1"/>
    <col min="12" max="12" width="9.5703125" style="23" customWidth="1"/>
    <col min="13" max="13" width="8.7109375" style="25" hidden="1" customWidth="1"/>
    <col min="14" max="14" width="10.28515625" style="26" hidden="1" customWidth="1"/>
    <col min="15" max="16384" width="8.7109375" style="23"/>
  </cols>
  <sheetData>
    <row r="1" spans="1:15" ht="18.75" x14ac:dyDescent="0.25">
      <c r="A1" s="22"/>
      <c r="J1" s="79"/>
      <c r="K1" s="152" t="s">
        <v>58</v>
      </c>
      <c r="L1" s="152"/>
    </row>
    <row r="2" spans="1:15" ht="15" customHeight="1" x14ac:dyDescent="0.25">
      <c r="A2" s="155" t="s">
        <v>28</v>
      </c>
      <c r="B2" s="155"/>
      <c r="C2" s="155"/>
      <c r="D2" s="27"/>
      <c r="E2" s="27"/>
      <c r="F2" s="27"/>
      <c r="G2" s="27"/>
      <c r="H2" s="27"/>
      <c r="I2" s="27"/>
      <c r="J2" s="27"/>
      <c r="K2" s="27"/>
      <c r="L2" s="27"/>
    </row>
    <row r="3" spans="1:15" ht="9.75" customHeight="1" x14ac:dyDescent="0.25">
      <c r="A3" s="28"/>
      <c r="B3" s="28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5" ht="18" customHeight="1" x14ac:dyDescent="0.25">
      <c r="A4" s="156" t="s">
        <v>57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24"/>
    </row>
    <row r="5" spans="1:15" ht="18" customHeight="1" x14ac:dyDescent="0.25">
      <c r="A5" s="158" t="s">
        <v>248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</row>
    <row r="6" spans="1:15" ht="6" customHeight="1" x14ac:dyDescent="0.25">
      <c r="A6" s="29"/>
    </row>
    <row r="7" spans="1:15" ht="24" customHeight="1" x14ac:dyDescent="0.25">
      <c r="A7" s="157" t="s">
        <v>23</v>
      </c>
      <c r="B7" s="157" t="s">
        <v>13</v>
      </c>
      <c r="C7" s="157" t="s">
        <v>3</v>
      </c>
      <c r="D7" s="157" t="s">
        <v>4</v>
      </c>
      <c r="E7" s="157" t="s">
        <v>5</v>
      </c>
      <c r="F7" s="157"/>
      <c r="G7" s="157" t="s">
        <v>24</v>
      </c>
      <c r="H7" s="157" t="s">
        <v>6</v>
      </c>
      <c r="I7" s="157"/>
      <c r="J7" s="157" t="s">
        <v>7</v>
      </c>
      <c r="K7" s="157"/>
      <c r="L7" s="157" t="s">
        <v>59</v>
      </c>
      <c r="M7" s="153" t="s">
        <v>65</v>
      </c>
      <c r="N7" s="154"/>
    </row>
    <row r="8" spans="1:15" ht="70.5" customHeight="1" x14ac:dyDescent="0.25">
      <c r="A8" s="157"/>
      <c r="B8" s="157"/>
      <c r="C8" s="157"/>
      <c r="D8" s="157"/>
      <c r="E8" s="78" t="s">
        <v>8</v>
      </c>
      <c r="F8" s="78" t="s">
        <v>9</v>
      </c>
      <c r="G8" s="157"/>
      <c r="H8" s="78" t="s">
        <v>31</v>
      </c>
      <c r="I8" s="78" t="s">
        <v>9</v>
      </c>
      <c r="J8" s="78" t="s">
        <v>14</v>
      </c>
      <c r="K8" s="78" t="s">
        <v>9</v>
      </c>
      <c r="L8" s="157"/>
      <c r="M8" s="81" t="s">
        <v>66</v>
      </c>
      <c r="N8" s="80" t="s">
        <v>67</v>
      </c>
    </row>
    <row r="9" spans="1:15" s="90" customFormat="1" ht="12.75" x14ac:dyDescent="0.25">
      <c r="A9" s="87">
        <v>1</v>
      </c>
      <c r="B9" s="87">
        <v>2</v>
      </c>
      <c r="C9" s="87">
        <v>3</v>
      </c>
      <c r="D9" s="87">
        <v>4</v>
      </c>
      <c r="E9" s="87">
        <v>5</v>
      </c>
      <c r="F9" s="87">
        <v>6</v>
      </c>
      <c r="G9" s="87">
        <v>7</v>
      </c>
      <c r="H9" s="87">
        <v>8</v>
      </c>
      <c r="I9" s="87">
        <v>9</v>
      </c>
      <c r="J9" s="87">
        <v>10</v>
      </c>
      <c r="K9" s="87">
        <v>11</v>
      </c>
      <c r="L9" s="87">
        <v>12</v>
      </c>
      <c r="M9" s="88"/>
      <c r="N9" s="89"/>
    </row>
    <row r="10" spans="1:15" s="32" customFormat="1" ht="29.25" customHeight="1" x14ac:dyDescent="0.25">
      <c r="A10" s="47" t="s">
        <v>29</v>
      </c>
      <c r="B10" s="47"/>
      <c r="C10" s="48"/>
      <c r="D10" s="78"/>
      <c r="E10" s="49">
        <f>SUM(E11:E22)</f>
        <v>377079</v>
      </c>
      <c r="F10" s="50">
        <f>E10/J10</f>
        <v>0.25473938932102191</v>
      </c>
      <c r="G10" s="34"/>
      <c r="H10" s="51">
        <f>SUM(H11:H22)</f>
        <v>3521.9599099999996</v>
      </c>
      <c r="I10" s="50">
        <f>H10/M10</f>
        <v>0.70439198199999986</v>
      </c>
      <c r="J10" s="49">
        <f>SUM(J11:J22)</f>
        <v>1480254</v>
      </c>
      <c r="K10" s="54">
        <f>J10/N10</f>
        <v>1.0573242857142857</v>
      </c>
      <c r="L10" s="48">
        <f>SUM(L11:L22)</f>
        <v>177</v>
      </c>
      <c r="M10" s="30">
        <v>5000</v>
      </c>
      <c r="N10" s="82">
        <v>1400000</v>
      </c>
    </row>
    <row r="11" spans="1:15" s="114" customFormat="1" ht="24" customHeight="1" x14ac:dyDescent="0.25">
      <c r="A11" s="115" t="s">
        <v>10</v>
      </c>
      <c r="B11" s="116" t="s">
        <v>238</v>
      </c>
      <c r="C11" s="119"/>
      <c r="D11" s="115"/>
      <c r="E11" s="117"/>
      <c r="F11" s="10"/>
      <c r="G11" s="10"/>
      <c r="H11" s="10"/>
      <c r="I11" s="10"/>
      <c r="J11" s="10"/>
      <c r="K11" s="10"/>
      <c r="L11" s="10"/>
      <c r="M11" s="111"/>
      <c r="N11" s="112"/>
      <c r="O11" s="113"/>
    </row>
    <row r="12" spans="1:15" s="24" customFormat="1" ht="68.25" customHeight="1" x14ac:dyDescent="0.25">
      <c r="A12" s="91">
        <v>1</v>
      </c>
      <c r="B12" s="108" t="s">
        <v>43</v>
      </c>
      <c r="C12" s="91"/>
      <c r="D12" s="103"/>
      <c r="E12" s="104">
        <v>77602</v>
      </c>
      <c r="F12" s="95">
        <v>0.72273290305756566</v>
      </c>
      <c r="G12" s="151" t="s">
        <v>247</v>
      </c>
      <c r="H12" s="105">
        <v>513.77441999999996</v>
      </c>
      <c r="I12" s="97">
        <v>1.1417209333333334</v>
      </c>
      <c r="J12" s="106">
        <v>107373</v>
      </c>
      <c r="K12" s="107">
        <v>2.9825833333333334</v>
      </c>
      <c r="L12" s="100">
        <v>23</v>
      </c>
      <c r="M12" s="83">
        <v>450</v>
      </c>
      <c r="N12" s="84">
        <v>120000</v>
      </c>
      <c r="O12" s="86"/>
    </row>
    <row r="13" spans="1:15" s="24" customFormat="1" ht="24" customHeight="1" x14ac:dyDescent="0.25">
      <c r="A13" s="91">
        <v>2</v>
      </c>
      <c r="B13" s="108" t="s">
        <v>38</v>
      </c>
      <c r="C13" s="91"/>
      <c r="D13" s="103"/>
      <c r="E13" s="104">
        <v>53529</v>
      </c>
      <c r="F13" s="95">
        <v>0.46317383403997575</v>
      </c>
      <c r="G13" s="91"/>
      <c r="H13" s="105">
        <v>349.79678999999993</v>
      </c>
      <c r="I13" s="97">
        <v>0.77732619999999986</v>
      </c>
      <c r="J13" s="106">
        <v>115570</v>
      </c>
      <c r="K13" s="107">
        <v>2.1401851851851852</v>
      </c>
      <c r="L13" s="100">
        <v>15</v>
      </c>
      <c r="M13" s="83">
        <v>450</v>
      </c>
      <c r="N13" s="84">
        <v>120000</v>
      </c>
      <c r="O13" s="86"/>
    </row>
    <row r="14" spans="1:15" s="24" customFormat="1" ht="24" customHeight="1" x14ac:dyDescent="0.25">
      <c r="A14" s="91">
        <v>3</v>
      </c>
      <c r="B14" s="108" t="s">
        <v>39</v>
      </c>
      <c r="C14" s="91"/>
      <c r="D14" s="103"/>
      <c r="E14" s="104">
        <v>49842</v>
      </c>
      <c r="F14" s="95">
        <v>0.48076162549554852</v>
      </c>
      <c r="G14" s="91"/>
      <c r="H14" s="105">
        <v>431.73139000000003</v>
      </c>
      <c r="I14" s="97">
        <v>0.95940308888888892</v>
      </c>
      <c r="J14" s="106">
        <v>103673</v>
      </c>
      <c r="K14" s="107">
        <v>1.9198703703703703</v>
      </c>
      <c r="L14" s="100">
        <v>15</v>
      </c>
      <c r="M14" s="83">
        <v>450</v>
      </c>
      <c r="N14" s="84">
        <v>120000</v>
      </c>
      <c r="O14" s="86"/>
    </row>
    <row r="15" spans="1:15" s="24" customFormat="1" ht="24" customHeight="1" x14ac:dyDescent="0.25">
      <c r="A15" s="91">
        <v>4</v>
      </c>
      <c r="B15" s="108" t="s">
        <v>62</v>
      </c>
      <c r="C15" s="91"/>
      <c r="D15" s="103"/>
      <c r="E15" s="104">
        <v>52054</v>
      </c>
      <c r="F15" s="95">
        <v>0.65931198703009419</v>
      </c>
      <c r="G15" s="91"/>
      <c r="H15" s="105">
        <v>838.39484000000004</v>
      </c>
      <c r="I15" s="97">
        <v>1.8630996444444445</v>
      </c>
      <c r="J15" s="106">
        <v>78952</v>
      </c>
      <c r="K15" s="107">
        <v>1.8798095238095238</v>
      </c>
      <c r="L15" s="100">
        <v>15</v>
      </c>
      <c r="M15" s="83">
        <v>450</v>
      </c>
      <c r="N15" s="84">
        <v>120000</v>
      </c>
      <c r="O15" s="86"/>
    </row>
    <row r="16" spans="1:15" s="24" customFormat="1" ht="24" customHeight="1" x14ac:dyDescent="0.25">
      <c r="A16" s="91">
        <v>5</v>
      </c>
      <c r="B16" s="108" t="s">
        <v>40</v>
      </c>
      <c r="C16" s="91"/>
      <c r="D16" s="103"/>
      <c r="E16" s="104">
        <v>59085</v>
      </c>
      <c r="F16" s="95">
        <v>0.29571184048527072</v>
      </c>
      <c r="G16" s="91"/>
      <c r="H16" s="105">
        <v>569.02891999999997</v>
      </c>
      <c r="I16" s="97">
        <v>1.2645087111111111</v>
      </c>
      <c r="J16" s="106">
        <v>199806</v>
      </c>
      <c r="K16" s="107">
        <v>1.6650499999999999</v>
      </c>
      <c r="L16" s="100">
        <v>29</v>
      </c>
      <c r="M16" s="83">
        <v>450</v>
      </c>
      <c r="N16" s="84">
        <v>120000</v>
      </c>
      <c r="O16" s="86"/>
    </row>
    <row r="17" spans="1:15" s="24" customFormat="1" ht="24" customHeight="1" x14ac:dyDescent="0.25">
      <c r="A17" s="91">
        <v>6</v>
      </c>
      <c r="B17" s="108" t="s">
        <v>63</v>
      </c>
      <c r="C17" s="91"/>
      <c r="D17" s="103"/>
      <c r="E17" s="104">
        <v>17556</v>
      </c>
      <c r="F17" s="95">
        <v>9.9722802871944016E-2</v>
      </c>
      <c r="G17" s="91"/>
      <c r="H17" s="105">
        <v>241.38996000000003</v>
      </c>
      <c r="I17" s="97">
        <v>0.53642213333333344</v>
      </c>
      <c r="J17" s="106">
        <v>176048</v>
      </c>
      <c r="K17" s="107">
        <v>1.4670666666666667</v>
      </c>
      <c r="L17" s="100">
        <v>20</v>
      </c>
      <c r="M17" s="83">
        <v>450</v>
      </c>
      <c r="N17" s="84">
        <v>120000</v>
      </c>
      <c r="O17" s="86"/>
    </row>
    <row r="18" spans="1:15" s="114" customFormat="1" ht="24" customHeight="1" x14ac:dyDescent="0.25">
      <c r="A18" s="115" t="s">
        <v>12</v>
      </c>
      <c r="B18" s="116" t="s">
        <v>239</v>
      </c>
      <c r="C18" s="119"/>
      <c r="D18" s="115"/>
      <c r="E18" s="117"/>
      <c r="F18" s="10"/>
      <c r="G18" s="10"/>
      <c r="H18" s="10"/>
      <c r="I18" s="10"/>
      <c r="J18" s="10"/>
      <c r="K18" s="10"/>
      <c r="L18" s="10"/>
      <c r="M18" s="111"/>
      <c r="N18" s="112"/>
      <c r="O18" s="113"/>
    </row>
    <row r="19" spans="1:15" s="32" customFormat="1" ht="24" customHeight="1" x14ac:dyDescent="0.25">
      <c r="A19" s="91">
        <v>1</v>
      </c>
      <c r="B19" s="92" t="s">
        <v>60</v>
      </c>
      <c r="C19" s="91"/>
      <c r="D19" s="93"/>
      <c r="E19" s="94">
        <v>41349</v>
      </c>
      <c r="F19" s="95">
        <v>0.1160859734669972</v>
      </c>
      <c r="G19" s="91"/>
      <c r="H19" s="96">
        <v>222.11629000000002</v>
      </c>
      <c r="I19" s="97">
        <v>1.4807752666666667</v>
      </c>
      <c r="J19" s="98">
        <v>367090</v>
      </c>
      <c r="K19" s="99">
        <v>2.4472666666666667</v>
      </c>
      <c r="L19" s="100">
        <v>32</v>
      </c>
      <c r="M19" s="83">
        <v>150</v>
      </c>
      <c r="N19" s="84">
        <v>150000</v>
      </c>
      <c r="O19" s="85"/>
    </row>
    <row r="20" spans="1:15" ht="24" customHeight="1" x14ac:dyDescent="0.25">
      <c r="A20" s="91">
        <v>2</v>
      </c>
      <c r="B20" s="92" t="s">
        <v>61</v>
      </c>
      <c r="C20" s="91"/>
      <c r="D20" s="93"/>
      <c r="E20" s="94">
        <v>4449</v>
      </c>
      <c r="F20" s="95">
        <v>3.4661140413066678E-2</v>
      </c>
      <c r="G20" s="101"/>
      <c r="H20" s="96">
        <v>97.305400000000006</v>
      </c>
      <c r="I20" s="97">
        <v>0.64870266666666676</v>
      </c>
      <c r="J20" s="98">
        <v>128357</v>
      </c>
      <c r="K20" s="99">
        <v>0.85571333333333333</v>
      </c>
      <c r="L20" s="100">
        <v>10</v>
      </c>
      <c r="M20" s="83">
        <v>150</v>
      </c>
      <c r="N20" s="84">
        <v>150000</v>
      </c>
      <c r="O20" s="85"/>
    </row>
    <row r="21" spans="1:15" s="24" customFormat="1" ht="24" customHeight="1" x14ac:dyDescent="0.25">
      <c r="A21" s="91">
        <v>3</v>
      </c>
      <c r="B21" s="102" t="s">
        <v>64</v>
      </c>
      <c r="C21" s="91"/>
      <c r="D21" s="103"/>
      <c r="E21" s="104">
        <v>21613</v>
      </c>
      <c r="F21" s="95">
        <v>0.10626644049462841</v>
      </c>
      <c r="G21" s="91"/>
      <c r="H21" s="105">
        <v>258.42189999999994</v>
      </c>
      <c r="I21" s="97">
        <v>1.7228126666666663</v>
      </c>
      <c r="J21" s="106">
        <v>203385</v>
      </c>
      <c r="K21" s="107">
        <v>1.3559000000000001</v>
      </c>
      <c r="L21" s="100">
        <v>18</v>
      </c>
      <c r="M21" s="83">
        <v>150</v>
      </c>
      <c r="N21" s="84">
        <v>150000</v>
      </c>
      <c r="O21" s="86"/>
    </row>
    <row r="22" spans="1:15" s="114" customFormat="1" ht="24" customHeight="1" x14ac:dyDescent="0.25">
      <c r="A22" s="115" t="s">
        <v>30</v>
      </c>
      <c r="B22" s="116" t="s">
        <v>240</v>
      </c>
      <c r="C22" s="119"/>
      <c r="D22" s="115"/>
      <c r="E22" s="117"/>
      <c r="F22" s="10"/>
      <c r="G22" s="10"/>
      <c r="H22" s="10"/>
      <c r="I22" s="10"/>
      <c r="J22" s="10"/>
      <c r="K22" s="10"/>
      <c r="L22" s="10"/>
      <c r="M22" s="111"/>
      <c r="N22" s="112"/>
      <c r="O22" s="113"/>
    </row>
  </sheetData>
  <mergeCells count="14">
    <mergeCell ref="K1:L1"/>
    <mergeCell ref="M7:N7"/>
    <mergeCell ref="A2:C2"/>
    <mergeCell ref="A4:K4"/>
    <mergeCell ref="A7:A8"/>
    <mergeCell ref="B7:B8"/>
    <mergeCell ref="C7:C8"/>
    <mergeCell ref="D7:D8"/>
    <mergeCell ref="E7:F7"/>
    <mergeCell ref="G7:G8"/>
    <mergeCell ref="H7:I7"/>
    <mergeCell ref="J7:K7"/>
    <mergeCell ref="L7:L8"/>
    <mergeCell ref="A5:L5"/>
  </mergeCells>
  <printOptions horizontalCentered="1"/>
  <pageMargins left="0.19685039370078741" right="0.19685039370078741" top="0.31496062992125984" bottom="0.19685039370078741" header="0.23622047244094491" footer="0.31496062992125984"/>
  <pageSetup paperSize="9" orientation="landscape" blackAndWhite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1"/>
  <sheetViews>
    <sheetView tabSelected="1" zoomScale="115" zoomScaleNormal="115" workbookViewId="0">
      <pane xSplit="1" ySplit="9" topLeftCell="B118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ColWidth="8.7109375" defaultRowHeight="15" x14ac:dyDescent="0.25"/>
  <cols>
    <col min="1" max="1" width="5.28515625" style="23" customWidth="1"/>
    <col min="2" max="2" width="25" style="23" customWidth="1"/>
    <col min="3" max="3" width="24.85546875" style="109" customWidth="1"/>
    <col min="4" max="5" width="7.7109375" style="23" customWidth="1"/>
    <col min="6" max="6" width="9.7109375" style="23" customWidth="1"/>
    <col min="7" max="7" width="8.85546875" style="23" customWidth="1"/>
    <col min="8" max="8" width="13.28515625" style="23" customWidth="1"/>
    <col min="9" max="9" width="10.85546875" style="23" customWidth="1"/>
    <col min="10" max="10" width="8.85546875" style="23" customWidth="1"/>
    <col min="11" max="11" width="11.5703125" style="23" customWidth="1"/>
    <col min="12" max="12" width="9.85546875" style="23" customWidth="1"/>
    <col min="13" max="13" width="8.7109375" style="24" customWidth="1"/>
    <col min="14" max="14" width="14.42578125" style="25" customWidth="1"/>
    <col min="15" max="15" width="30.42578125" style="26" customWidth="1"/>
    <col min="16" max="16384" width="8.7109375" style="23"/>
  </cols>
  <sheetData>
    <row r="1" spans="1:15" ht="18.75" x14ac:dyDescent="0.25">
      <c r="A1" s="22"/>
      <c r="J1" s="152" t="s">
        <v>0</v>
      </c>
      <c r="K1" s="152"/>
      <c r="L1" s="152"/>
    </row>
    <row r="2" spans="1:15" ht="15" customHeight="1" x14ac:dyDescent="0.25">
      <c r="A2" s="155" t="s">
        <v>28</v>
      </c>
      <c r="B2" s="155"/>
      <c r="C2" s="155"/>
      <c r="D2" s="155"/>
      <c r="E2" s="27"/>
      <c r="F2" s="27"/>
      <c r="G2" s="27"/>
      <c r="H2" s="27"/>
      <c r="I2" s="27"/>
      <c r="J2" s="27"/>
      <c r="K2" s="27"/>
      <c r="L2" s="27"/>
    </row>
    <row r="3" spans="1:15" ht="9.75" customHeight="1" x14ac:dyDescent="0.25">
      <c r="A3" s="28"/>
      <c r="B3" s="28"/>
      <c r="C3" s="110"/>
      <c r="D3" s="27"/>
      <c r="E3" s="27"/>
      <c r="F3" s="27"/>
      <c r="G3" s="27"/>
      <c r="H3" s="27"/>
      <c r="I3" s="27"/>
      <c r="J3" s="27"/>
      <c r="K3" s="27"/>
      <c r="L3" s="27"/>
    </row>
    <row r="4" spans="1:15" ht="18" customHeight="1" x14ac:dyDescent="0.25">
      <c r="A4" s="156" t="s">
        <v>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5" ht="18" customHeight="1" x14ac:dyDescent="0.25">
      <c r="A5" s="158" t="str">
        <f>'PL1 - 1A'!A5:K5</f>
        <v>(Kèm theo Đề án số ………./ĐA-UBND ngày ………/………/2024 của UBND tỉnh Thái Nguyên)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</row>
    <row r="6" spans="1:15" ht="6" customHeight="1" x14ac:dyDescent="0.25">
      <c r="A6" s="29"/>
    </row>
    <row r="7" spans="1:15" ht="30" customHeight="1" x14ac:dyDescent="0.25">
      <c r="A7" s="161" t="s">
        <v>23</v>
      </c>
      <c r="B7" s="161" t="s">
        <v>13</v>
      </c>
      <c r="C7" s="161" t="s">
        <v>2</v>
      </c>
      <c r="D7" s="161" t="s">
        <v>3</v>
      </c>
      <c r="E7" s="161" t="s">
        <v>4</v>
      </c>
      <c r="F7" s="161" t="s">
        <v>5</v>
      </c>
      <c r="G7" s="161"/>
      <c r="H7" s="161" t="s">
        <v>24</v>
      </c>
      <c r="I7" s="161" t="s">
        <v>6</v>
      </c>
      <c r="J7" s="161"/>
      <c r="K7" s="161" t="s">
        <v>7</v>
      </c>
      <c r="L7" s="161"/>
      <c r="M7" s="162"/>
      <c r="N7" s="160"/>
    </row>
    <row r="8" spans="1:15" ht="70.5" customHeight="1" x14ac:dyDescent="0.25">
      <c r="A8" s="161"/>
      <c r="B8" s="161"/>
      <c r="C8" s="161"/>
      <c r="D8" s="161"/>
      <c r="E8" s="161"/>
      <c r="F8" s="132" t="s">
        <v>8</v>
      </c>
      <c r="G8" s="132" t="s">
        <v>9</v>
      </c>
      <c r="H8" s="161"/>
      <c r="I8" s="132" t="s">
        <v>246</v>
      </c>
      <c r="J8" s="132" t="s">
        <v>9</v>
      </c>
      <c r="K8" s="132" t="s">
        <v>14</v>
      </c>
      <c r="L8" s="132" t="s">
        <v>9</v>
      </c>
      <c r="M8" s="162"/>
      <c r="N8" s="160"/>
    </row>
    <row r="9" spans="1:15" s="90" customFormat="1" ht="12.75" x14ac:dyDescent="0.25">
      <c r="A9" s="133">
        <v>1</v>
      </c>
      <c r="B9" s="133">
        <v>2</v>
      </c>
      <c r="C9" s="133">
        <v>3</v>
      </c>
      <c r="D9" s="133">
        <v>4</v>
      </c>
      <c r="E9" s="133">
        <v>5</v>
      </c>
      <c r="F9" s="133">
        <v>6</v>
      </c>
      <c r="G9" s="133">
        <v>7</v>
      </c>
      <c r="H9" s="133">
        <v>8</v>
      </c>
      <c r="I9" s="133">
        <v>9</v>
      </c>
      <c r="J9" s="133">
        <v>10</v>
      </c>
      <c r="K9" s="133">
        <v>11</v>
      </c>
      <c r="L9" s="133">
        <v>12</v>
      </c>
      <c r="M9" s="134"/>
      <c r="N9" s="134"/>
      <c r="O9" s="89"/>
    </row>
    <row r="10" spans="1:15" s="32" customFormat="1" ht="16.5" customHeight="1" x14ac:dyDescent="0.25">
      <c r="A10" s="47" t="s">
        <v>29</v>
      </c>
      <c r="B10" s="47"/>
      <c r="C10" s="132"/>
      <c r="D10" s="48"/>
      <c r="E10" s="132"/>
      <c r="F10" s="49">
        <v>377079</v>
      </c>
      <c r="G10" s="50">
        <f>'PL1 - 1A'!F10</f>
        <v>0.25473938932102191</v>
      </c>
      <c r="H10" s="34"/>
      <c r="I10" s="51">
        <f>'PL1 - 1A'!H10</f>
        <v>3521.9599099999996</v>
      </c>
      <c r="J10" s="50">
        <f>'PL1 - 1A'!I10</f>
        <v>0.70439198199999986</v>
      </c>
      <c r="K10" s="49">
        <v>1480254</v>
      </c>
      <c r="L10" s="135">
        <f>'PL1 - 1A'!K10</f>
        <v>1.0573242857142857</v>
      </c>
      <c r="M10" s="136"/>
      <c r="N10" s="137"/>
      <c r="O10" s="31"/>
    </row>
    <row r="11" spans="1:15" s="114" customFormat="1" ht="16.5" customHeight="1" x14ac:dyDescent="0.25">
      <c r="A11" s="115" t="s">
        <v>10</v>
      </c>
      <c r="B11" s="116" t="s">
        <v>11</v>
      </c>
      <c r="C11" s="138"/>
      <c r="D11" s="115"/>
      <c r="E11" s="139"/>
      <c r="F11" s="10"/>
      <c r="G11" s="43"/>
      <c r="H11" s="38"/>
      <c r="I11" s="118"/>
      <c r="J11" s="43"/>
      <c r="K11" s="10"/>
      <c r="L11" s="140"/>
      <c r="M11" s="136"/>
      <c r="N11" s="136"/>
      <c r="O11" s="113"/>
    </row>
    <row r="12" spans="1:15" ht="16.5" customHeight="1" x14ac:dyDescent="0.25">
      <c r="A12" s="35">
        <v>1</v>
      </c>
      <c r="B12" s="36" t="s">
        <v>70</v>
      </c>
      <c r="C12" s="141" t="s">
        <v>60</v>
      </c>
      <c r="D12" s="35"/>
      <c r="E12" s="142"/>
      <c r="F12" s="9">
        <v>367</v>
      </c>
      <c r="G12" s="44">
        <v>5.1588417205510259E-2</v>
      </c>
      <c r="H12" s="52" t="s">
        <v>33</v>
      </c>
      <c r="I12" s="41">
        <v>8.1587800000000001</v>
      </c>
      <c r="J12" s="44">
        <v>0.27195933333333333</v>
      </c>
      <c r="K12" s="9">
        <v>7114</v>
      </c>
      <c r="L12" s="143">
        <v>0.88924999999999998</v>
      </c>
      <c r="M12" s="144"/>
      <c r="N12" s="145"/>
      <c r="O12" s="33"/>
    </row>
    <row r="13" spans="1:15" ht="16.5" customHeight="1" x14ac:dyDescent="0.25">
      <c r="A13" s="35">
        <v>2</v>
      </c>
      <c r="B13" s="36" t="s">
        <v>71</v>
      </c>
      <c r="C13" s="141" t="s">
        <v>60</v>
      </c>
      <c r="D13" s="35" t="s">
        <v>25</v>
      </c>
      <c r="E13" s="142"/>
      <c r="F13" s="9">
        <v>2175</v>
      </c>
      <c r="G13" s="44">
        <v>0.19996322515399467</v>
      </c>
      <c r="H13" s="52" t="s">
        <v>33</v>
      </c>
      <c r="I13" s="41">
        <v>15.488050000000001</v>
      </c>
      <c r="J13" s="44">
        <v>0.30976100000000001</v>
      </c>
      <c r="K13" s="9">
        <v>10877</v>
      </c>
      <c r="L13" s="143">
        <v>2.1753999999999998</v>
      </c>
      <c r="M13" s="144"/>
      <c r="N13" s="145"/>
      <c r="O13" s="33"/>
    </row>
    <row r="14" spans="1:15" ht="16.5" customHeight="1" x14ac:dyDescent="0.25">
      <c r="A14" s="35">
        <v>3</v>
      </c>
      <c r="B14" s="36" t="s">
        <v>72</v>
      </c>
      <c r="C14" s="141" t="s">
        <v>60</v>
      </c>
      <c r="D14" s="35"/>
      <c r="E14" s="142"/>
      <c r="F14" s="9">
        <v>346</v>
      </c>
      <c r="G14" s="44">
        <v>6.1012167166284603E-2</v>
      </c>
      <c r="H14" s="52" t="s">
        <v>33</v>
      </c>
      <c r="I14" s="41">
        <v>8.4879100000000012</v>
      </c>
      <c r="J14" s="44">
        <v>0.28293033333333339</v>
      </c>
      <c r="K14" s="9">
        <v>5671</v>
      </c>
      <c r="L14" s="143">
        <v>0.70887500000000003</v>
      </c>
      <c r="M14" s="144"/>
      <c r="N14" s="145"/>
      <c r="O14" s="33"/>
    </row>
    <row r="15" spans="1:15" ht="16.5" customHeight="1" x14ac:dyDescent="0.25">
      <c r="A15" s="35">
        <v>4</v>
      </c>
      <c r="B15" s="36" t="s">
        <v>73</v>
      </c>
      <c r="C15" s="141" t="s">
        <v>60</v>
      </c>
      <c r="D15" s="35"/>
      <c r="E15" s="142"/>
      <c r="F15" s="9">
        <v>1151</v>
      </c>
      <c r="G15" s="44">
        <v>0.18576500968366688</v>
      </c>
      <c r="H15" s="52" t="s">
        <v>33</v>
      </c>
      <c r="I15" s="41">
        <v>18.501909999999999</v>
      </c>
      <c r="J15" s="44">
        <v>0.61673033333333327</v>
      </c>
      <c r="K15" s="9">
        <v>6196</v>
      </c>
      <c r="L15" s="143">
        <v>0.77449999999999997</v>
      </c>
      <c r="M15" s="144"/>
      <c r="N15" s="145"/>
      <c r="O15" s="33"/>
    </row>
    <row r="16" spans="1:15" ht="16.5" customHeight="1" x14ac:dyDescent="0.25">
      <c r="A16" s="35">
        <v>5</v>
      </c>
      <c r="B16" s="36" t="s">
        <v>74</v>
      </c>
      <c r="C16" s="141" t="s">
        <v>60</v>
      </c>
      <c r="D16" s="35" t="s">
        <v>25</v>
      </c>
      <c r="E16" s="142"/>
      <c r="F16" s="9">
        <v>1032</v>
      </c>
      <c r="G16" s="44">
        <f>F16/K16</f>
        <v>0.2424812030075188</v>
      </c>
      <c r="H16" s="52" t="s">
        <v>33</v>
      </c>
      <c r="I16" s="41">
        <v>6.3372999999999999</v>
      </c>
      <c r="J16" s="44">
        <v>0.126746</v>
      </c>
      <c r="K16" s="9">
        <v>4256</v>
      </c>
      <c r="L16" s="143">
        <v>0.85119999999999996</v>
      </c>
      <c r="M16" s="144"/>
      <c r="N16" s="145"/>
      <c r="O16" s="33"/>
    </row>
    <row r="17" spans="1:15" ht="16.5" customHeight="1" x14ac:dyDescent="0.25">
      <c r="A17" s="35">
        <v>6</v>
      </c>
      <c r="B17" s="36" t="s">
        <v>75</v>
      </c>
      <c r="C17" s="141" t="s">
        <v>60</v>
      </c>
      <c r="D17" s="35" t="s">
        <v>25</v>
      </c>
      <c r="E17" s="142"/>
      <c r="F17" s="9">
        <v>1006</v>
      </c>
      <c r="G17" s="44">
        <v>0.15226275162706221</v>
      </c>
      <c r="H17" s="52" t="s">
        <v>33</v>
      </c>
      <c r="I17" s="41">
        <v>20.680059999999997</v>
      </c>
      <c r="J17" s="44">
        <v>0.41360119999999995</v>
      </c>
      <c r="K17" s="9">
        <v>6666</v>
      </c>
      <c r="L17" s="143">
        <v>1.3213999999999999</v>
      </c>
      <c r="M17" s="144"/>
      <c r="N17" s="145"/>
      <c r="O17" s="33"/>
    </row>
    <row r="18" spans="1:15" ht="16.5" customHeight="1" x14ac:dyDescent="0.25">
      <c r="A18" s="35">
        <v>7</v>
      </c>
      <c r="B18" s="36" t="s">
        <v>76</v>
      </c>
      <c r="C18" s="141" t="s">
        <v>60</v>
      </c>
      <c r="D18" s="35" t="s">
        <v>25</v>
      </c>
      <c r="E18" s="142"/>
      <c r="F18" s="9">
        <v>2175</v>
      </c>
      <c r="G18" s="44">
        <v>0.2457071848169905</v>
      </c>
      <c r="H18" s="52" t="s">
        <v>33</v>
      </c>
      <c r="I18" s="41">
        <v>16.152290000000001</v>
      </c>
      <c r="J18" s="44">
        <v>0.32304579999999999</v>
      </c>
      <c r="K18" s="9">
        <v>9186</v>
      </c>
      <c r="L18" s="143">
        <v>1.7704</v>
      </c>
      <c r="M18" s="144"/>
      <c r="N18" s="145"/>
      <c r="O18" s="33"/>
    </row>
    <row r="19" spans="1:15" ht="16.5" customHeight="1" x14ac:dyDescent="0.25">
      <c r="A19" s="35">
        <v>8</v>
      </c>
      <c r="B19" s="36" t="s">
        <v>77</v>
      </c>
      <c r="C19" s="141" t="s">
        <v>60</v>
      </c>
      <c r="D19" s="35"/>
      <c r="E19" s="142"/>
      <c r="F19" s="9">
        <v>402</v>
      </c>
      <c r="G19" s="44">
        <v>6.202746489739238E-2</v>
      </c>
      <c r="H19" s="52" t="s">
        <v>33</v>
      </c>
      <c r="I19" s="41">
        <v>14.590340000000001</v>
      </c>
      <c r="J19" s="44">
        <v>0.4863446666666667</v>
      </c>
      <c r="K19" s="9">
        <v>6481</v>
      </c>
      <c r="L19" s="143">
        <v>0.81012499999999998</v>
      </c>
      <c r="M19" s="144"/>
      <c r="N19" s="145"/>
      <c r="O19" s="33"/>
    </row>
    <row r="20" spans="1:15" ht="16.5" customHeight="1" x14ac:dyDescent="0.25">
      <c r="A20" s="35">
        <v>9</v>
      </c>
      <c r="B20" s="36" t="s">
        <v>78</v>
      </c>
      <c r="C20" s="141" t="s">
        <v>60</v>
      </c>
      <c r="D20" s="35" t="s">
        <v>25</v>
      </c>
      <c r="E20" s="142"/>
      <c r="F20" s="9">
        <v>3048</v>
      </c>
      <c r="G20" s="44">
        <v>0.3849943160287988</v>
      </c>
      <c r="H20" s="52" t="s">
        <v>33</v>
      </c>
      <c r="I20" s="41">
        <v>8.5936800000000009</v>
      </c>
      <c r="J20" s="44">
        <v>0.17187360000000002</v>
      </c>
      <c r="K20" s="9">
        <v>7917</v>
      </c>
      <c r="L20" s="143">
        <v>3.1667999999999998</v>
      </c>
      <c r="M20" s="144"/>
      <c r="N20" s="145"/>
      <c r="O20" s="33"/>
    </row>
    <row r="21" spans="1:15" ht="16.5" customHeight="1" x14ac:dyDescent="0.25">
      <c r="A21" s="35">
        <v>10</v>
      </c>
      <c r="B21" s="37" t="s">
        <v>27</v>
      </c>
      <c r="C21" s="141" t="s">
        <v>60</v>
      </c>
      <c r="D21" s="35" t="s">
        <v>25</v>
      </c>
      <c r="E21" s="142"/>
      <c r="F21" s="9">
        <v>5126</v>
      </c>
      <c r="G21" s="44">
        <v>0.3226740526249528</v>
      </c>
      <c r="H21" s="52" t="s">
        <v>33</v>
      </c>
      <c r="I21" s="41">
        <v>16.619990000000001</v>
      </c>
      <c r="J21" s="45">
        <v>0.33239980000000002</v>
      </c>
      <c r="K21" s="9">
        <v>15886</v>
      </c>
      <c r="L21" s="143">
        <v>6.3544</v>
      </c>
      <c r="M21" s="144"/>
      <c r="N21" s="145"/>
      <c r="O21" s="33"/>
    </row>
    <row r="22" spans="1:15" ht="16.5" customHeight="1" x14ac:dyDescent="0.25">
      <c r="A22" s="35">
        <v>11</v>
      </c>
      <c r="B22" s="36" t="s">
        <v>79</v>
      </c>
      <c r="C22" s="141" t="s">
        <v>60</v>
      </c>
      <c r="D22" s="35"/>
      <c r="E22" s="142"/>
      <c r="F22" s="9">
        <v>1936</v>
      </c>
      <c r="G22" s="44">
        <v>0.16672407853944196</v>
      </c>
      <c r="H22" s="52" t="s">
        <v>33</v>
      </c>
      <c r="I22" s="41">
        <v>11.569970000000001</v>
      </c>
      <c r="J22" s="44">
        <v>0.38566566666666674</v>
      </c>
      <c r="K22" s="9">
        <v>11612</v>
      </c>
      <c r="L22" s="143">
        <v>1.4515</v>
      </c>
      <c r="M22" s="144"/>
      <c r="N22" s="145"/>
      <c r="O22" s="33"/>
    </row>
    <row r="23" spans="1:15" ht="16.5" customHeight="1" x14ac:dyDescent="0.25">
      <c r="A23" s="35">
        <v>12</v>
      </c>
      <c r="B23" s="36" t="s">
        <v>80</v>
      </c>
      <c r="C23" s="142" t="s">
        <v>61</v>
      </c>
      <c r="D23" s="35" t="s">
        <v>25</v>
      </c>
      <c r="E23" s="146"/>
      <c r="F23" s="9">
        <v>1799</v>
      </c>
      <c r="G23" s="44">
        <v>0.14328952608522502</v>
      </c>
      <c r="H23" s="52" t="s">
        <v>33</v>
      </c>
      <c r="I23" s="41">
        <v>27.177900000000001</v>
      </c>
      <c r="J23" s="44">
        <v>0.54355799999999999</v>
      </c>
      <c r="K23" s="9">
        <v>12555</v>
      </c>
      <c r="L23" s="147">
        <v>2.5110000000000001</v>
      </c>
      <c r="M23" s="148"/>
      <c r="N23" s="148"/>
    </row>
    <row r="24" spans="1:15" ht="16.5" customHeight="1" x14ac:dyDescent="0.25">
      <c r="A24" s="35">
        <v>13</v>
      </c>
      <c r="B24" s="36" t="s">
        <v>81</v>
      </c>
      <c r="C24" s="142" t="s">
        <v>61</v>
      </c>
      <c r="D24" s="35"/>
      <c r="E24" s="146"/>
      <c r="F24" s="9">
        <v>518</v>
      </c>
      <c r="G24" s="44">
        <v>4.1841680129240708E-2</v>
      </c>
      <c r="H24" s="52" t="s">
        <v>33</v>
      </c>
      <c r="I24" s="41">
        <v>10.3957</v>
      </c>
      <c r="J24" s="44">
        <v>0.34652333333333335</v>
      </c>
      <c r="K24" s="9">
        <v>12380</v>
      </c>
      <c r="L24" s="147">
        <v>1.5475000000000001</v>
      </c>
      <c r="M24" s="148"/>
      <c r="N24" s="148"/>
    </row>
    <row r="25" spans="1:15" ht="16.5" customHeight="1" x14ac:dyDescent="0.25">
      <c r="A25" s="35">
        <v>14</v>
      </c>
      <c r="B25" s="36" t="s">
        <v>82</v>
      </c>
      <c r="C25" s="142" t="s">
        <v>61</v>
      </c>
      <c r="D25" s="35"/>
      <c r="E25" s="146"/>
      <c r="F25" s="9">
        <v>344</v>
      </c>
      <c r="G25" s="44">
        <v>3.96999422965955E-2</v>
      </c>
      <c r="H25" s="52" t="s">
        <v>33</v>
      </c>
      <c r="I25" s="41">
        <v>8.6074999999999999</v>
      </c>
      <c r="J25" s="44">
        <v>0.28691666666666665</v>
      </c>
      <c r="K25" s="9">
        <v>8665</v>
      </c>
      <c r="L25" s="147">
        <v>1.0831249999999999</v>
      </c>
      <c r="M25" s="148"/>
      <c r="N25" s="148"/>
    </row>
    <row r="26" spans="1:15" ht="16.5" customHeight="1" x14ac:dyDescent="0.25">
      <c r="A26" s="35">
        <v>15</v>
      </c>
      <c r="B26" s="36" t="s">
        <v>83</v>
      </c>
      <c r="C26" s="142" t="s">
        <v>64</v>
      </c>
      <c r="D26" s="35" t="s">
        <v>25</v>
      </c>
      <c r="E26" s="146"/>
      <c r="F26" s="9">
        <v>6105</v>
      </c>
      <c r="G26" s="44">
        <v>0.34039587398940618</v>
      </c>
      <c r="H26" s="52" t="s">
        <v>33</v>
      </c>
      <c r="I26" s="41">
        <v>32.656300000000002</v>
      </c>
      <c r="J26" s="44">
        <v>0.65312599999999998</v>
      </c>
      <c r="K26" s="9">
        <v>17935</v>
      </c>
      <c r="L26" s="147">
        <v>7.1740000000000004</v>
      </c>
      <c r="M26" s="148"/>
      <c r="N26" s="148"/>
    </row>
    <row r="27" spans="1:15" ht="16.5" customHeight="1" x14ac:dyDescent="0.25">
      <c r="A27" s="35">
        <v>16</v>
      </c>
      <c r="B27" s="36" t="s">
        <v>84</v>
      </c>
      <c r="C27" s="142" t="s">
        <v>64</v>
      </c>
      <c r="D27" s="35"/>
      <c r="E27" s="146"/>
      <c r="F27" s="9">
        <v>446</v>
      </c>
      <c r="G27" s="44">
        <v>4.555203758553774E-2</v>
      </c>
      <c r="H27" s="52" t="s">
        <v>33</v>
      </c>
      <c r="I27" s="41">
        <v>10.797599999999999</v>
      </c>
      <c r="J27" s="44">
        <v>0.35991999999999996</v>
      </c>
      <c r="K27" s="9">
        <v>9791</v>
      </c>
      <c r="L27" s="147">
        <v>1.223875</v>
      </c>
      <c r="M27" s="148"/>
      <c r="N27" s="148"/>
    </row>
    <row r="28" spans="1:15" ht="16.5" customHeight="1" x14ac:dyDescent="0.25">
      <c r="A28" s="35">
        <v>17</v>
      </c>
      <c r="B28" s="36" t="s">
        <v>85</v>
      </c>
      <c r="C28" s="142" t="s">
        <v>64</v>
      </c>
      <c r="D28" s="35" t="s">
        <v>25</v>
      </c>
      <c r="E28" s="146"/>
      <c r="F28" s="9">
        <v>711</v>
      </c>
      <c r="G28" s="44">
        <v>0.19484790353521514</v>
      </c>
      <c r="H28" s="52" t="s">
        <v>33</v>
      </c>
      <c r="I28" s="41">
        <v>34.093499999999999</v>
      </c>
      <c r="J28" s="44">
        <v>0.68186999999999998</v>
      </c>
      <c r="K28" s="9">
        <v>3649</v>
      </c>
      <c r="L28" s="147">
        <v>0.7298</v>
      </c>
      <c r="M28" s="148"/>
      <c r="N28" s="148"/>
    </row>
    <row r="29" spans="1:15" ht="16.5" customHeight="1" x14ac:dyDescent="0.25">
      <c r="A29" s="35">
        <v>18</v>
      </c>
      <c r="B29" s="36" t="s">
        <v>86</v>
      </c>
      <c r="C29" s="142" t="s">
        <v>64</v>
      </c>
      <c r="D29" s="35" t="s">
        <v>25</v>
      </c>
      <c r="E29" s="146"/>
      <c r="F29" s="9">
        <v>2483</v>
      </c>
      <c r="G29" s="44">
        <v>0.27357866901718819</v>
      </c>
      <c r="H29" s="52" t="s">
        <v>33</v>
      </c>
      <c r="I29" s="41">
        <v>18.560299999999998</v>
      </c>
      <c r="J29" s="44">
        <v>0.37120599999999998</v>
      </c>
      <c r="K29" s="9">
        <v>9076</v>
      </c>
      <c r="L29" s="147">
        <v>1.8151999999999999</v>
      </c>
      <c r="M29" s="148"/>
      <c r="N29" s="148"/>
    </row>
    <row r="30" spans="1:15" ht="16.5" customHeight="1" x14ac:dyDescent="0.25">
      <c r="A30" s="35">
        <v>19</v>
      </c>
      <c r="B30" s="36" t="s">
        <v>87</v>
      </c>
      <c r="C30" s="142" t="s">
        <v>64</v>
      </c>
      <c r="D30" s="35" t="s">
        <v>25</v>
      </c>
      <c r="E30" s="146"/>
      <c r="F30" s="9">
        <v>6469</v>
      </c>
      <c r="G30" s="44">
        <v>0.40966373250585775</v>
      </c>
      <c r="H30" s="52" t="s">
        <v>33</v>
      </c>
      <c r="I30" s="41">
        <v>51.7286</v>
      </c>
      <c r="J30" s="44">
        <v>1.034572</v>
      </c>
      <c r="K30" s="9">
        <v>15791</v>
      </c>
      <c r="L30" s="147">
        <v>7.0182222222222226</v>
      </c>
      <c r="M30" s="148"/>
      <c r="N30" s="148"/>
    </row>
    <row r="31" spans="1:15" ht="16.5" customHeight="1" x14ac:dyDescent="0.25">
      <c r="A31" s="35">
        <v>20</v>
      </c>
      <c r="B31" s="37" t="s">
        <v>88</v>
      </c>
      <c r="C31" s="142" t="s">
        <v>43</v>
      </c>
      <c r="D31" s="35" t="s">
        <v>25</v>
      </c>
      <c r="E31" s="146"/>
      <c r="F31" s="9">
        <v>3135</v>
      </c>
      <c r="G31" s="44">
        <v>0.840032154340836</v>
      </c>
      <c r="H31" s="52" t="s">
        <v>33</v>
      </c>
      <c r="I31" s="41">
        <v>22.01502</v>
      </c>
      <c r="J31" s="44">
        <v>0.44030039999999998</v>
      </c>
      <c r="K31" s="9">
        <v>3732</v>
      </c>
      <c r="L31" s="147">
        <v>2.9855999999999998</v>
      </c>
      <c r="M31" s="148"/>
      <c r="N31" s="148"/>
    </row>
    <row r="32" spans="1:15" ht="16.5" customHeight="1" x14ac:dyDescent="0.25">
      <c r="A32" s="35">
        <v>21</v>
      </c>
      <c r="B32" s="37" t="s">
        <v>89</v>
      </c>
      <c r="C32" s="142" t="s">
        <v>43</v>
      </c>
      <c r="D32" s="35" t="s">
        <v>25</v>
      </c>
      <c r="E32" s="146"/>
      <c r="F32" s="9">
        <v>2558</v>
      </c>
      <c r="G32" s="44">
        <v>0.77515151515151515</v>
      </c>
      <c r="H32" s="52" t="s">
        <v>33</v>
      </c>
      <c r="I32" s="41">
        <v>27.926350000000003</v>
      </c>
      <c r="J32" s="44">
        <v>0.55852700000000011</v>
      </c>
      <c r="K32" s="9">
        <v>3300</v>
      </c>
      <c r="L32" s="147">
        <v>2.2000000000000002</v>
      </c>
      <c r="M32" s="148"/>
      <c r="N32" s="148"/>
    </row>
    <row r="33" spans="1:14" ht="16.5" customHeight="1" x14ac:dyDescent="0.25">
      <c r="A33" s="35">
        <v>22</v>
      </c>
      <c r="B33" s="37" t="s">
        <v>90</v>
      </c>
      <c r="C33" s="142" t="s">
        <v>43</v>
      </c>
      <c r="D33" s="35" t="s">
        <v>25</v>
      </c>
      <c r="E33" s="146"/>
      <c r="F33" s="9">
        <v>3546</v>
      </c>
      <c r="G33" s="44">
        <v>0.77322285215874398</v>
      </c>
      <c r="H33" s="52" t="s">
        <v>33</v>
      </c>
      <c r="I33" s="41">
        <v>19.251079999999998</v>
      </c>
      <c r="J33" s="44">
        <v>0.38502159999999996</v>
      </c>
      <c r="K33" s="9">
        <v>4586</v>
      </c>
      <c r="L33" s="147">
        <v>3.0573333333333332</v>
      </c>
      <c r="M33" s="148"/>
      <c r="N33" s="148"/>
    </row>
    <row r="34" spans="1:14" ht="16.5" customHeight="1" x14ac:dyDescent="0.25">
      <c r="A34" s="35">
        <v>23</v>
      </c>
      <c r="B34" s="37" t="s">
        <v>91</v>
      </c>
      <c r="C34" s="142" t="s">
        <v>43</v>
      </c>
      <c r="D34" s="35" t="s">
        <v>25</v>
      </c>
      <c r="E34" s="146"/>
      <c r="F34" s="46">
        <v>2627</v>
      </c>
      <c r="G34" s="44">
        <v>0.90300000000000002</v>
      </c>
      <c r="H34" s="52" t="s">
        <v>33</v>
      </c>
      <c r="I34" s="41">
        <v>7.61226</v>
      </c>
      <c r="J34" s="44">
        <v>0.1522452</v>
      </c>
      <c r="K34" s="9">
        <v>3088</v>
      </c>
      <c r="L34" s="147">
        <v>3.0880000000000001</v>
      </c>
      <c r="M34" s="148"/>
      <c r="N34" s="148"/>
    </row>
    <row r="35" spans="1:14" ht="16.5" customHeight="1" x14ac:dyDescent="0.25">
      <c r="A35" s="35">
        <v>24</v>
      </c>
      <c r="B35" s="37" t="s">
        <v>92</v>
      </c>
      <c r="C35" s="142" t="s">
        <v>43</v>
      </c>
      <c r="D35" s="35" t="s">
        <v>25</v>
      </c>
      <c r="E35" s="146"/>
      <c r="F35" s="46">
        <v>2794</v>
      </c>
      <c r="G35" s="44">
        <v>0.61718577424342835</v>
      </c>
      <c r="H35" s="52" t="s">
        <v>33</v>
      </c>
      <c r="I35" s="41">
        <v>13.528969999999999</v>
      </c>
      <c r="J35" s="44">
        <v>0.27057939999999997</v>
      </c>
      <c r="K35" s="9">
        <v>4527</v>
      </c>
      <c r="L35" s="147">
        <v>2.5868571428571427</v>
      </c>
      <c r="M35" s="148"/>
      <c r="N35" s="148"/>
    </row>
    <row r="36" spans="1:14" ht="16.5" customHeight="1" x14ac:dyDescent="0.25">
      <c r="A36" s="35">
        <v>25</v>
      </c>
      <c r="B36" s="37" t="s">
        <v>93</v>
      </c>
      <c r="C36" s="142" t="s">
        <v>43</v>
      </c>
      <c r="D36" s="35" t="s">
        <v>25</v>
      </c>
      <c r="E36" s="146"/>
      <c r="F36" s="46">
        <v>3174</v>
      </c>
      <c r="G36" s="44">
        <v>0.56953167055445897</v>
      </c>
      <c r="H36" s="52" t="s">
        <v>33</v>
      </c>
      <c r="I36" s="41">
        <v>12.685650000000001</v>
      </c>
      <c r="J36" s="44">
        <v>0.25371300000000002</v>
      </c>
      <c r="K36" s="9">
        <v>5573</v>
      </c>
      <c r="L36" s="147">
        <v>2.7865000000000002</v>
      </c>
      <c r="M36" s="148"/>
      <c r="N36" s="148"/>
    </row>
    <row r="37" spans="1:14" ht="16.5" customHeight="1" x14ac:dyDescent="0.25">
      <c r="A37" s="35">
        <v>26</v>
      </c>
      <c r="B37" s="37" t="s">
        <v>94</v>
      </c>
      <c r="C37" s="142" t="s">
        <v>43</v>
      </c>
      <c r="D37" s="35" t="s">
        <v>25</v>
      </c>
      <c r="E37" s="146"/>
      <c r="F37" s="46">
        <v>3486</v>
      </c>
      <c r="G37" s="44">
        <v>0.78904481665912174</v>
      </c>
      <c r="H37" s="52" t="s">
        <v>33</v>
      </c>
      <c r="I37" s="41">
        <v>20.738479999999999</v>
      </c>
      <c r="J37" s="44">
        <v>0.41476959999999996</v>
      </c>
      <c r="K37" s="9">
        <v>4418</v>
      </c>
      <c r="L37" s="147">
        <v>2.9453333333333331</v>
      </c>
      <c r="M37" s="148"/>
      <c r="N37" s="148"/>
    </row>
    <row r="38" spans="1:14" ht="16.5" customHeight="1" x14ac:dyDescent="0.25">
      <c r="A38" s="35">
        <v>27</v>
      </c>
      <c r="B38" s="37" t="s">
        <v>95</v>
      </c>
      <c r="C38" s="142" t="s">
        <v>43</v>
      </c>
      <c r="D38" s="35" t="s">
        <v>25</v>
      </c>
      <c r="E38" s="146"/>
      <c r="F38" s="46">
        <v>3836</v>
      </c>
      <c r="G38" s="44">
        <v>0.75186201489611915</v>
      </c>
      <c r="H38" s="52" t="s">
        <v>33</v>
      </c>
      <c r="I38" s="41">
        <v>16.76332</v>
      </c>
      <c r="J38" s="44">
        <v>0.33526640000000002</v>
      </c>
      <c r="K38" s="9">
        <v>5102</v>
      </c>
      <c r="L38" s="147">
        <v>3.4013333333333335</v>
      </c>
      <c r="M38" s="148"/>
      <c r="N38" s="148"/>
    </row>
    <row r="39" spans="1:14" ht="16.5" customHeight="1" x14ac:dyDescent="0.25">
      <c r="A39" s="35">
        <v>28</v>
      </c>
      <c r="B39" s="37" t="s">
        <v>42</v>
      </c>
      <c r="C39" s="142" t="s">
        <v>43</v>
      </c>
      <c r="D39" s="35" t="s">
        <v>25</v>
      </c>
      <c r="E39" s="146"/>
      <c r="F39" s="46">
        <v>3695</v>
      </c>
      <c r="G39" s="44">
        <v>0.76596185737976785</v>
      </c>
      <c r="H39" s="52" t="s">
        <v>33</v>
      </c>
      <c r="I39" s="41">
        <v>9.5543300000000002</v>
      </c>
      <c r="J39" s="44">
        <v>0.1910866</v>
      </c>
      <c r="K39" s="9">
        <v>4824</v>
      </c>
      <c r="L39" s="147">
        <v>3.2160000000000002</v>
      </c>
      <c r="M39" s="148"/>
      <c r="N39" s="148"/>
    </row>
    <row r="40" spans="1:14" ht="16.5" customHeight="1" x14ac:dyDescent="0.25">
      <c r="A40" s="35">
        <v>29</v>
      </c>
      <c r="B40" s="37" t="s">
        <v>96</v>
      </c>
      <c r="C40" s="142" t="s">
        <v>43</v>
      </c>
      <c r="D40" s="35" t="s">
        <v>25</v>
      </c>
      <c r="E40" s="146"/>
      <c r="F40" s="46">
        <v>2339</v>
      </c>
      <c r="G40" s="44">
        <v>0.8552102376599634</v>
      </c>
      <c r="H40" s="52" t="s">
        <v>33</v>
      </c>
      <c r="I40" s="41">
        <v>12.89981</v>
      </c>
      <c r="J40" s="44">
        <v>0.25799620000000001</v>
      </c>
      <c r="K40" s="9">
        <v>2735</v>
      </c>
      <c r="L40" s="147">
        <v>2.1880000000000002</v>
      </c>
      <c r="M40" s="148"/>
      <c r="N40" s="148"/>
    </row>
    <row r="41" spans="1:14" ht="16.5" customHeight="1" x14ac:dyDescent="0.25">
      <c r="A41" s="35">
        <v>30</v>
      </c>
      <c r="B41" s="37" t="s">
        <v>97</v>
      </c>
      <c r="C41" s="142" t="s">
        <v>43</v>
      </c>
      <c r="D41" s="35" t="s">
        <v>25</v>
      </c>
      <c r="E41" s="146"/>
      <c r="F41" s="46">
        <v>2073</v>
      </c>
      <c r="G41" s="44">
        <v>0.78552482000757862</v>
      </c>
      <c r="H41" s="52" t="s">
        <v>33</v>
      </c>
      <c r="I41" s="41">
        <v>27.87781</v>
      </c>
      <c r="J41" s="44">
        <v>0.55755620000000006</v>
      </c>
      <c r="K41" s="9">
        <v>2639</v>
      </c>
      <c r="L41" s="147">
        <v>1.7593333333333334</v>
      </c>
      <c r="M41" s="148"/>
      <c r="N41" s="148"/>
    </row>
    <row r="42" spans="1:14" ht="16.5" customHeight="1" x14ac:dyDescent="0.25">
      <c r="A42" s="35">
        <v>31</v>
      </c>
      <c r="B42" s="37" t="s">
        <v>98</v>
      </c>
      <c r="C42" s="142" t="s">
        <v>43</v>
      </c>
      <c r="D42" s="35" t="s">
        <v>25</v>
      </c>
      <c r="E42" s="146"/>
      <c r="F42" s="46">
        <v>2804</v>
      </c>
      <c r="G42" s="44">
        <v>0.60969776038269186</v>
      </c>
      <c r="H42" s="52" t="s">
        <v>33</v>
      </c>
      <c r="I42" s="41">
        <v>26.906700000000001</v>
      </c>
      <c r="J42" s="44">
        <v>0.538134</v>
      </c>
      <c r="K42" s="9">
        <v>4599</v>
      </c>
      <c r="L42" s="147">
        <v>2.6280000000000001</v>
      </c>
      <c r="M42" s="148"/>
      <c r="N42" s="148"/>
    </row>
    <row r="43" spans="1:14" ht="16.5" customHeight="1" x14ac:dyDescent="0.25">
      <c r="A43" s="35">
        <v>32</v>
      </c>
      <c r="B43" s="37" t="s">
        <v>99</v>
      </c>
      <c r="C43" s="142" t="s">
        <v>43</v>
      </c>
      <c r="D43" s="35" t="s">
        <v>25</v>
      </c>
      <c r="E43" s="146"/>
      <c r="F43" s="46">
        <v>2704</v>
      </c>
      <c r="G43" s="44">
        <v>0.76535522219077268</v>
      </c>
      <c r="H43" s="52" t="s">
        <v>33</v>
      </c>
      <c r="I43" s="41">
        <v>14.605930000000001</v>
      </c>
      <c r="J43" s="44">
        <v>0.29211860000000001</v>
      </c>
      <c r="K43" s="9">
        <v>3533</v>
      </c>
      <c r="L43" s="147">
        <v>2.3553333333333333</v>
      </c>
      <c r="M43" s="148"/>
      <c r="N43" s="148"/>
    </row>
    <row r="44" spans="1:14" ht="16.5" customHeight="1" x14ac:dyDescent="0.25">
      <c r="A44" s="35">
        <v>33</v>
      </c>
      <c r="B44" s="37" t="s">
        <v>100</v>
      </c>
      <c r="C44" s="142" t="s">
        <v>43</v>
      </c>
      <c r="D44" s="35" t="s">
        <v>25</v>
      </c>
      <c r="E44" s="146"/>
      <c r="F44" s="46">
        <v>4192</v>
      </c>
      <c r="G44" s="44">
        <v>0.6940397350993377</v>
      </c>
      <c r="H44" s="52" t="s">
        <v>33</v>
      </c>
      <c r="I44" s="41">
        <v>22.671999999999997</v>
      </c>
      <c r="J44" s="44">
        <v>0.45343999999999995</v>
      </c>
      <c r="K44" s="9">
        <v>6040</v>
      </c>
      <c r="L44" s="147">
        <v>3.4514285714285715</v>
      </c>
      <c r="M44" s="148"/>
      <c r="N44" s="148"/>
    </row>
    <row r="45" spans="1:14" ht="16.5" customHeight="1" x14ac:dyDescent="0.25">
      <c r="A45" s="35">
        <v>34</v>
      </c>
      <c r="B45" s="37" t="s">
        <v>101</v>
      </c>
      <c r="C45" s="142" t="s">
        <v>43</v>
      </c>
      <c r="D45" s="35" t="s">
        <v>25</v>
      </c>
      <c r="E45" s="146"/>
      <c r="F45" s="46">
        <v>2987</v>
      </c>
      <c r="G45" s="44">
        <v>0.80200000000000005</v>
      </c>
      <c r="H45" s="52" t="s">
        <v>32</v>
      </c>
      <c r="I45" s="41">
        <v>7.9674100000000001</v>
      </c>
      <c r="J45" s="44">
        <v>0.1593482</v>
      </c>
      <c r="K45" s="9">
        <v>3811</v>
      </c>
      <c r="L45" s="147">
        <v>3.0488</v>
      </c>
      <c r="M45" s="148"/>
      <c r="N45" s="148"/>
    </row>
    <row r="46" spans="1:14" ht="16.5" customHeight="1" x14ac:dyDescent="0.25">
      <c r="A46" s="35">
        <v>35</v>
      </c>
      <c r="B46" s="37" t="s">
        <v>102</v>
      </c>
      <c r="C46" s="142" t="s">
        <v>43</v>
      </c>
      <c r="D46" s="35" t="s">
        <v>25</v>
      </c>
      <c r="E46" s="146"/>
      <c r="F46" s="46">
        <v>3849</v>
      </c>
      <c r="G46" s="44">
        <v>0.76980000000000004</v>
      </c>
      <c r="H46" s="52" t="s">
        <v>33</v>
      </c>
      <c r="I46" s="41">
        <v>55.941510000000001</v>
      </c>
      <c r="J46" s="44">
        <v>1.1188302000000001</v>
      </c>
      <c r="K46" s="9">
        <v>5000</v>
      </c>
      <c r="L46" s="147">
        <v>3.3333333333333335</v>
      </c>
      <c r="M46" s="148"/>
      <c r="N46" s="148"/>
    </row>
    <row r="47" spans="1:14" ht="16.5" customHeight="1" x14ac:dyDescent="0.25">
      <c r="A47" s="35">
        <v>36</v>
      </c>
      <c r="B47" s="37" t="s">
        <v>103</v>
      </c>
      <c r="C47" s="142" t="s">
        <v>43</v>
      </c>
      <c r="D47" s="35" t="s">
        <v>25</v>
      </c>
      <c r="E47" s="146"/>
      <c r="F47" s="46">
        <v>3146</v>
      </c>
      <c r="G47" s="44">
        <v>0.54942368145302134</v>
      </c>
      <c r="H47" s="52" t="s">
        <v>33</v>
      </c>
      <c r="I47" s="41">
        <v>28.44624</v>
      </c>
      <c r="J47" s="44">
        <v>0.56892480000000001</v>
      </c>
      <c r="K47" s="9">
        <v>5726</v>
      </c>
      <c r="L47" s="147">
        <v>2.863</v>
      </c>
      <c r="M47" s="148"/>
      <c r="N47" s="148"/>
    </row>
    <row r="48" spans="1:14" ht="16.5" customHeight="1" x14ac:dyDescent="0.25">
      <c r="A48" s="35">
        <v>37</v>
      </c>
      <c r="B48" s="37" t="s">
        <v>104</v>
      </c>
      <c r="C48" s="142" t="s">
        <v>43</v>
      </c>
      <c r="D48" s="35" t="s">
        <v>25</v>
      </c>
      <c r="E48" s="146"/>
      <c r="F48" s="46">
        <v>4601</v>
      </c>
      <c r="G48" s="44">
        <v>0.70893682588597839</v>
      </c>
      <c r="H48" s="52" t="s">
        <v>33</v>
      </c>
      <c r="I48" s="41">
        <v>31.13034</v>
      </c>
      <c r="J48" s="44">
        <v>0.62260680000000002</v>
      </c>
      <c r="K48" s="9">
        <v>6490</v>
      </c>
      <c r="L48" s="147">
        <v>4.3266666666666671</v>
      </c>
      <c r="M48" s="148"/>
      <c r="N48" s="148"/>
    </row>
    <row r="49" spans="1:14" ht="16.5" customHeight="1" x14ac:dyDescent="0.25">
      <c r="A49" s="35">
        <v>38</v>
      </c>
      <c r="B49" s="37" t="s">
        <v>105</v>
      </c>
      <c r="C49" s="142" t="s">
        <v>43</v>
      </c>
      <c r="D49" s="35" t="s">
        <v>25</v>
      </c>
      <c r="E49" s="146"/>
      <c r="F49" s="46">
        <v>4507</v>
      </c>
      <c r="G49" s="44">
        <v>0.89212193190815514</v>
      </c>
      <c r="H49" s="52" t="s">
        <v>33</v>
      </c>
      <c r="I49" s="41">
        <v>59.942720000000001</v>
      </c>
      <c r="J49" s="44">
        <v>1.1988544000000001</v>
      </c>
      <c r="K49" s="9">
        <v>5052</v>
      </c>
      <c r="L49" s="147">
        <v>4.0415999999999999</v>
      </c>
      <c r="M49" s="148"/>
      <c r="N49" s="148"/>
    </row>
    <row r="50" spans="1:14" ht="16.5" customHeight="1" x14ac:dyDescent="0.25">
      <c r="A50" s="35">
        <v>39</v>
      </c>
      <c r="B50" s="37" t="s">
        <v>106</v>
      </c>
      <c r="C50" s="142" t="s">
        <v>43</v>
      </c>
      <c r="D50" s="35" t="s">
        <v>25</v>
      </c>
      <c r="E50" s="146"/>
      <c r="F50" s="46">
        <v>4407</v>
      </c>
      <c r="G50" s="44">
        <v>0.88405215646940827</v>
      </c>
      <c r="H50" s="52" t="s">
        <v>33</v>
      </c>
      <c r="I50" s="41">
        <v>12.530799999999999</v>
      </c>
      <c r="J50" s="44">
        <v>0.25061600000000001</v>
      </c>
      <c r="K50" s="9">
        <v>4985</v>
      </c>
      <c r="L50" s="147">
        <v>3.988</v>
      </c>
      <c r="M50" s="148"/>
      <c r="N50" s="148"/>
    </row>
    <row r="51" spans="1:14" ht="16.5" customHeight="1" x14ac:dyDescent="0.25">
      <c r="A51" s="35">
        <v>40</v>
      </c>
      <c r="B51" s="37" t="s">
        <v>107</v>
      </c>
      <c r="C51" s="142" t="s">
        <v>43</v>
      </c>
      <c r="D51" s="35" t="s">
        <v>25</v>
      </c>
      <c r="E51" s="146"/>
      <c r="F51" s="9">
        <v>4128</v>
      </c>
      <c r="G51" s="44">
        <v>0.87998294606693672</v>
      </c>
      <c r="H51" s="52" t="s">
        <v>33</v>
      </c>
      <c r="I51" s="41">
        <v>43.494759999999999</v>
      </c>
      <c r="J51" s="44">
        <v>0.86989519999999998</v>
      </c>
      <c r="K51" s="9">
        <v>4691</v>
      </c>
      <c r="L51" s="147">
        <v>3.7528000000000001</v>
      </c>
      <c r="M51" s="148"/>
      <c r="N51" s="148"/>
    </row>
    <row r="52" spans="1:14" ht="16.5" customHeight="1" x14ac:dyDescent="0.25">
      <c r="A52" s="35">
        <v>41</v>
      </c>
      <c r="B52" s="37" t="s">
        <v>108</v>
      </c>
      <c r="C52" s="142" t="s">
        <v>43</v>
      </c>
      <c r="D52" s="35" t="s">
        <v>25</v>
      </c>
      <c r="E52" s="146"/>
      <c r="F52" s="9">
        <v>3752</v>
      </c>
      <c r="G52" s="44">
        <v>0.65377243422198994</v>
      </c>
      <c r="H52" s="52" t="s">
        <v>33</v>
      </c>
      <c r="I52" s="41">
        <v>14.84512</v>
      </c>
      <c r="J52" s="44">
        <v>0.29690240000000001</v>
      </c>
      <c r="K52" s="9">
        <v>5739</v>
      </c>
      <c r="L52" s="147">
        <v>3.2794285714285714</v>
      </c>
      <c r="M52" s="148"/>
      <c r="N52" s="148"/>
    </row>
    <row r="53" spans="1:14" ht="16.5" customHeight="1" x14ac:dyDescent="0.25">
      <c r="A53" s="35">
        <v>42</v>
      </c>
      <c r="B53" s="37" t="s">
        <v>109</v>
      </c>
      <c r="C53" s="142" t="s">
        <v>38</v>
      </c>
      <c r="D53" s="35" t="s">
        <v>25</v>
      </c>
      <c r="E53" s="146"/>
      <c r="F53" s="9">
        <v>6223</v>
      </c>
      <c r="G53" s="44">
        <v>0.83856623096617711</v>
      </c>
      <c r="H53" s="52" t="s">
        <v>33</v>
      </c>
      <c r="I53" s="41">
        <v>30.012029999999999</v>
      </c>
      <c r="J53" s="44">
        <v>0.60024060000000001</v>
      </c>
      <c r="K53" s="9">
        <v>7421</v>
      </c>
      <c r="L53" s="147">
        <v>5.9367999999999999</v>
      </c>
      <c r="M53" s="148"/>
      <c r="N53" s="148"/>
    </row>
    <row r="54" spans="1:14" ht="16.5" customHeight="1" x14ac:dyDescent="0.25">
      <c r="A54" s="35">
        <v>43</v>
      </c>
      <c r="B54" s="37" t="s">
        <v>110</v>
      </c>
      <c r="C54" s="142" t="s">
        <v>38</v>
      </c>
      <c r="D54" s="35" t="s">
        <v>25</v>
      </c>
      <c r="E54" s="146"/>
      <c r="F54" s="9">
        <v>5892</v>
      </c>
      <c r="G54" s="44">
        <v>0.76183087664856475</v>
      </c>
      <c r="H54" s="52" t="s">
        <v>33</v>
      </c>
      <c r="I54" s="41">
        <v>47.061670000000007</v>
      </c>
      <c r="J54" s="44">
        <v>0.94123340000000011</v>
      </c>
      <c r="K54" s="9">
        <v>7734</v>
      </c>
      <c r="L54" s="147">
        <v>5.1559999999999997</v>
      </c>
      <c r="M54" s="148"/>
      <c r="N54" s="148"/>
    </row>
    <row r="55" spans="1:14" ht="16.5" customHeight="1" x14ac:dyDescent="0.25">
      <c r="A55" s="35">
        <v>44</v>
      </c>
      <c r="B55" s="37" t="s">
        <v>111</v>
      </c>
      <c r="C55" s="142" t="s">
        <v>38</v>
      </c>
      <c r="D55" s="35" t="s">
        <v>25</v>
      </c>
      <c r="E55" s="146"/>
      <c r="F55" s="9">
        <v>6161</v>
      </c>
      <c r="G55" s="44">
        <v>0.73669735740762887</v>
      </c>
      <c r="H55" s="52" t="s">
        <v>33</v>
      </c>
      <c r="I55" s="41">
        <v>35.611239999999995</v>
      </c>
      <c r="J55" s="44">
        <v>0.71222479999999988</v>
      </c>
      <c r="K55" s="9">
        <v>8363</v>
      </c>
      <c r="L55" s="147">
        <v>5.575333333333333</v>
      </c>
      <c r="M55" s="148"/>
      <c r="N55" s="148"/>
    </row>
    <row r="56" spans="1:14" ht="16.5" customHeight="1" x14ac:dyDescent="0.25">
      <c r="A56" s="35">
        <v>45</v>
      </c>
      <c r="B56" s="37" t="s">
        <v>112</v>
      </c>
      <c r="C56" s="142" t="s">
        <v>38</v>
      </c>
      <c r="D56" s="35" t="s">
        <v>25</v>
      </c>
      <c r="E56" s="146"/>
      <c r="F56" s="9">
        <v>5793</v>
      </c>
      <c r="G56" s="44">
        <v>0.57487347424828816</v>
      </c>
      <c r="H56" s="52" t="s">
        <v>33</v>
      </c>
      <c r="I56" s="41">
        <v>35.63955</v>
      </c>
      <c r="J56" s="44">
        <v>0.71279099999999995</v>
      </c>
      <c r="K56" s="9">
        <v>10077</v>
      </c>
      <c r="L56" s="147">
        <v>5.0385</v>
      </c>
      <c r="M56" s="148"/>
      <c r="N56" s="148"/>
    </row>
    <row r="57" spans="1:14" ht="16.5" customHeight="1" x14ac:dyDescent="0.25">
      <c r="A57" s="35">
        <v>46</v>
      </c>
      <c r="B57" s="37" t="s">
        <v>113</v>
      </c>
      <c r="C57" s="142" t="s">
        <v>38</v>
      </c>
      <c r="D57" s="35" t="s">
        <v>25</v>
      </c>
      <c r="E57" s="146"/>
      <c r="F57" s="9">
        <v>4520</v>
      </c>
      <c r="G57" s="44">
        <v>0.54092867400670175</v>
      </c>
      <c r="H57" s="52" t="s">
        <v>33</v>
      </c>
      <c r="I57" s="41">
        <v>42.427349999999997</v>
      </c>
      <c r="J57" s="44">
        <v>0.84854699999999994</v>
      </c>
      <c r="K57" s="9">
        <v>8356</v>
      </c>
      <c r="L57" s="147">
        <v>4.1779999999999999</v>
      </c>
      <c r="M57" s="148"/>
      <c r="N57" s="148"/>
    </row>
    <row r="58" spans="1:14" ht="16.5" customHeight="1" x14ac:dyDescent="0.25">
      <c r="A58" s="35">
        <v>47</v>
      </c>
      <c r="B58" s="37" t="s">
        <v>114</v>
      </c>
      <c r="C58" s="142" t="s">
        <v>38</v>
      </c>
      <c r="D58" s="35" t="s">
        <v>25</v>
      </c>
      <c r="E58" s="146"/>
      <c r="F58" s="9">
        <v>2937</v>
      </c>
      <c r="G58" s="44">
        <v>0.8165137614678899</v>
      </c>
      <c r="H58" s="52" t="s">
        <v>33</v>
      </c>
      <c r="I58" s="41">
        <v>15.850199999999999</v>
      </c>
      <c r="J58" s="44">
        <v>0.31700400000000001</v>
      </c>
      <c r="K58" s="9">
        <v>3597</v>
      </c>
      <c r="L58" s="147">
        <v>2.8776000000000002</v>
      </c>
      <c r="M58" s="148"/>
      <c r="N58" s="148"/>
    </row>
    <row r="59" spans="1:14" ht="16.5" customHeight="1" x14ac:dyDescent="0.25">
      <c r="A59" s="35">
        <v>48</v>
      </c>
      <c r="B59" s="37" t="s">
        <v>115</v>
      </c>
      <c r="C59" s="142" t="s">
        <v>38</v>
      </c>
      <c r="D59" s="35" t="s">
        <v>25</v>
      </c>
      <c r="E59" s="146"/>
      <c r="F59" s="46">
        <v>2510</v>
      </c>
      <c r="G59" s="44">
        <v>0.90200000000000002</v>
      </c>
      <c r="H59" s="52" t="s">
        <v>33</v>
      </c>
      <c r="I59" s="41">
        <v>8.97987</v>
      </c>
      <c r="J59" s="44">
        <v>0.17959739999999999</v>
      </c>
      <c r="K59" s="9">
        <v>3102</v>
      </c>
      <c r="L59" s="147">
        <v>3.1019999999999999</v>
      </c>
      <c r="M59" s="148"/>
      <c r="N59" s="148"/>
    </row>
    <row r="60" spans="1:14" ht="16.5" customHeight="1" x14ac:dyDescent="0.25">
      <c r="A60" s="35">
        <v>49</v>
      </c>
      <c r="B60" s="37" t="s">
        <v>116</v>
      </c>
      <c r="C60" s="142" t="s">
        <v>38</v>
      </c>
      <c r="D60" s="35" t="s">
        <v>25</v>
      </c>
      <c r="E60" s="146"/>
      <c r="F60" s="9">
        <v>3456</v>
      </c>
      <c r="G60" s="44">
        <v>0.87626774847870181</v>
      </c>
      <c r="H60" s="52" t="s">
        <v>33</v>
      </c>
      <c r="I60" s="41">
        <v>16.36843</v>
      </c>
      <c r="J60" s="44">
        <v>0.32736860000000001</v>
      </c>
      <c r="K60" s="9">
        <v>3944</v>
      </c>
      <c r="L60" s="147">
        <v>3.1551999999999998</v>
      </c>
      <c r="M60" s="148"/>
      <c r="N60" s="148"/>
    </row>
    <row r="61" spans="1:14" ht="16.5" customHeight="1" x14ac:dyDescent="0.25">
      <c r="A61" s="35">
        <v>50</v>
      </c>
      <c r="B61" s="37" t="s">
        <v>48</v>
      </c>
      <c r="C61" s="142" t="s">
        <v>38</v>
      </c>
      <c r="D61" s="35" t="s">
        <v>25</v>
      </c>
      <c r="E61" s="146"/>
      <c r="F61" s="9">
        <v>3059</v>
      </c>
      <c r="G61" s="44">
        <v>0.26725493622226104</v>
      </c>
      <c r="H61" s="52" t="s">
        <v>33</v>
      </c>
      <c r="I61" s="41">
        <v>21.190200000000001</v>
      </c>
      <c r="J61" s="44">
        <v>0.42380400000000001</v>
      </c>
      <c r="K61" s="9">
        <v>11446</v>
      </c>
      <c r="L61" s="147">
        <v>2.2892000000000001</v>
      </c>
      <c r="M61" s="148"/>
      <c r="N61" s="148"/>
    </row>
    <row r="62" spans="1:14" ht="16.5" customHeight="1" x14ac:dyDescent="0.25">
      <c r="A62" s="35">
        <v>51</v>
      </c>
      <c r="B62" s="37" t="s">
        <v>117</v>
      </c>
      <c r="C62" s="142" t="s">
        <v>38</v>
      </c>
      <c r="D62" s="35" t="s">
        <v>25</v>
      </c>
      <c r="E62" s="146"/>
      <c r="F62" s="9">
        <v>1490</v>
      </c>
      <c r="G62" s="44">
        <v>0.14836204321417903</v>
      </c>
      <c r="H62" s="52" t="s">
        <v>33</v>
      </c>
      <c r="I62" s="41">
        <v>18.360939999999999</v>
      </c>
      <c r="J62" s="44">
        <v>0.36721880000000001</v>
      </c>
      <c r="K62" s="9">
        <v>10043</v>
      </c>
      <c r="L62" s="147">
        <v>2.0085999999999999</v>
      </c>
      <c r="M62" s="148"/>
      <c r="N62" s="148"/>
    </row>
    <row r="63" spans="1:14" ht="16.5" customHeight="1" x14ac:dyDescent="0.25">
      <c r="A63" s="35">
        <v>52</v>
      </c>
      <c r="B63" s="37" t="s">
        <v>118</v>
      </c>
      <c r="C63" s="142" t="s">
        <v>38</v>
      </c>
      <c r="D63" s="35" t="s">
        <v>25</v>
      </c>
      <c r="E63" s="146"/>
      <c r="F63" s="9">
        <v>2168</v>
      </c>
      <c r="G63" s="44">
        <v>0.32883361140603673</v>
      </c>
      <c r="H63" s="52" t="s">
        <v>33</v>
      </c>
      <c r="I63" s="41">
        <v>22.769270000000002</v>
      </c>
      <c r="J63" s="44">
        <v>0.45538540000000005</v>
      </c>
      <c r="K63" s="9">
        <v>6593</v>
      </c>
      <c r="L63" s="147">
        <v>2.6372</v>
      </c>
      <c r="M63" s="148"/>
      <c r="N63" s="148"/>
    </row>
    <row r="64" spans="1:14" ht="16.5" customHeight="1" x14ac:dyDescent="0.25">
      <c r="A64" s="35">
        <v>53</v>
      </c>
      <c r="B64" s="37" t="s">
        <v>119</v>
      </c>
      <c r="C64" s="142" t="s">
        <v>38</v>
      </c>
      <c r="D64" s="35" t="s">
        <v>25</v>
      </c>
      <c r="E64" s="146"/>
      <c r="F64" s="9">
        <v>3829</v>
      </c>
      <c r="G64" s="44">
        <v>0.35083379146050941</v>
      </c>
      <c r="H64" s="52" t="s">
        <v>33</v>
      </c>
      <c r="I64" s="41">
        <v>16.929600000000001</v>
      </c>
      <c r="J64" s="44">
        <v>0.338592</v>
      </c>
      <c r="K64" s="9">
        <v>10914</v>
      </c>
      <c r="L64" s="147">
        <v>4.3655999999999997</v>
      </c>
      <c r="M64" s="148"/>
      <c r="N64" s="148"/>
    </row>
    <row r="65" spans="1:14" ht="16.5" customHeight="1" x14ac:dyDescent="0.25">
      <c r="A65" s="35">
        <v>54</v>
      </c>
      <c r="B65" s="37" t="s">
        <v>120</v>
      </c>
      <c r="C65" s="142" t="s">
        <v>38</v>
      </c>
      <c r="D65" s="35" t="s">
        <v>25</v>
      </c>
      <c r="E65" s="146"/>
      <c r="F65" s="9">
        <v>2790</v>
      </c>
      <c r="G65" s="44">
        <v>0.27490393142181496</v>
      </c>
      <c r="H65" s="52" t="s">
        <v>33</v>
      </c>
      <c r="I65" s="41">
        <v>25.466539999999998</v>
      </c>
      <c r="J65" s="44">
        <v>0.50933079999999997</v>
      </c>
      <c r="K65" s="9">
        <v>10149</v>
      </c>
      <c r="L65" s="147">
        <v>2.0297999999999998</v>
      </c>
      <c r="M65" s="148"/>
      <c r="N65" s="148"/>
    </row>
    <row r="66" spans="1:14" ht="16.5" customHeight="1" x14ac:dyDescent="0.25">
      <c r="A66" s="35">
        <v>55</v>
      </c>
      <c r="B66" s="36" t="s">
        <v>121</v>
      </c>
      <c r="C66" s="142" t="s">
        <v>39</v>
      </c>
      <c r="D66" s="35" t="s">
        <v>25</v>
      </c>
      <c r="E66" s="146"/>
      <c r="F66" s="9">
        <v>2144</v>
      </c>
      <c r="G66" s="44">
        <v>0.5343968095712861</v>
      </c>
      <c r="H66" s="52" t="s">
        <v>33</v>
      </c>
      <c r="I66" s="41">
        <v>40.542630000000003</v>
      </c>
      <c r="J66" s="44">
        <v>0.81085260000000003</v>
      </c>
      <c r="K66" s="9">
        <v>4012</v>
      </c>
      <c r="L66" s="147">
        <v>2.0059999999999998</v>
      </c>
      <c r="M66" s="148"/>
      <c r="N66" s="148"/>
    </row>
    <row r="67" spans="1:14" ht="16.5" customHeight="1" x14ac:dyDescent="0.25">
      <c r="A67" s="35">
        <v>56</v>
      </c>
      <c r="B67" s="36" t="s">
        <v>122</v>
      </c>
      <c r="C67" s="142" t="s">
        <v>39</v>
      </c>
      <c r="D67" s="35" t="s">
        <v>25</v>
      </c>
      <c r="E67" s="146"/>
      <c r="F67" s="9">
        <v>2500</v>
      </c>
      <c r="G67" s="44">
        <v>0.47258979206049151</v>
      </c>
      <c r="H67" s="52" t="s">
        <v>33</v>
      </c>
      <c r="I67" s="41">
        <v>11.902899999999999</v>
      </c>
      <c r="J67" s="44">
        <v>0.23805799999999999</v>
      </c>
      <c r="K67" s="9">
        <v>5290</v>
      </c>
      <c r="L67" s="147">
        <v>2.3511111111111109</v>
      </c>
      <c r="M67" s="148"/>
      <c r="N67" s="148"/>
    </row>
    <row r="68" spans="1:14" ht="16.5" customHeight="1" x14ac:dyDescent="0.25">
      <c r="A68" s="35">
        <v>57</v>
      </c>
      <c r="B68" s="36" t="s">
        <v>123</v>
      </c>
      <c r="C68" s="142" t="s">
        <v>39</v>
      </c>
      <c r="D68" s="35" t="s">
        <v>25</v>
      </c>
      <c r="E68" s="146"/>
      <c r="F68" s="9">
        <v>3600</v>
      </c>
      <c r="G68" s="44">
        <v>0.50153246029534693</v>
      </c>
      <c r="H68" s="52" t="s">
        <v>33</v>
      </c>
      <c r="I68" s="41">
        <v>44.312089999999998</v>
      </c>
      <c r="J68" s="44">
        <v>0.88624179999999997</v>
      </c>
      <c r="K68" s="9">
        <v>7178</v>
      </c>
      <c r="L68" s="147">
        <v>3.589</v>
      </c>
      <c r="M68" s="148"/>
      <c r="N68" s="148"/>
    </row>
    <row r="69" spans="1:14" ht="16.5" customHeight="1" x14ac:dyDescent="0.25">
      <c r="A69" s="35">
        <v>58</v>
      </c>
      <c r="B69" s="36" t="s">
        <v>124</v>
      </c>
      <c r="C69" s="142" t="s">
        <v>39</v>
      </c>
      <c r="D69" s="35" t="s">
        <v>25</v>
      </c>
      <c r="E69" s="146"/>
      <c r="F69" s="9">
        <v>3135</v>
      </c>
      <c r="G69" s="44">
        <v>0.40368271954674223</v>
      </c>
      <c r="H69" s="52" t="s">
        <v>33</v>
      </c>
      <c r="I69" s="41">
        <v>30.145859999999999</v>
      </c>
      <c r="J69" s="44">
        <v>0.60291719999999993</v>
      </c>
      <c r="K69" s="9">
        <v>7766</v>
      </c>
      <c r="L69" s="147">
        <v>3.4515555555555557</v>
      </c>
      <c r="M69" s="148"/>
      <c r="N69" s="148"/>
    </row>
    <row r="70" spans="1:14" ht="16.5" customHeight="1" x14ac:dyDescent="0.25">
      <c r="A70" s="35">
        <v>59</v>
      </c>
      <c r="B70" s="36" t="s">
        <v>125</v>
      </c>
      <c r="C70" s="142" t="s">
        <v>39</v>
      </c>
      <c r="D70" s="35" t="s">
        <v>25</v>
      </c>
      <c r="E70" s="146"/>
      <c r="F70" s="9">
        <v>4761</v>
      </c>
      <c r="G70" s="44">
        <v>0.66830432341381252</v>
      </c>
      <c r="H70" s="52" t="s">
        <v>33</v>
      </c>
      <c r="I70" s="41">
        <v>55.817910000000005</v>
      </c>
      <c r="J70" s="44">
        <v>1.1163582000000001</v>
      </c>
      <c r="K70" s="9">
        <v>7124</v>
      </c>
      <c r="L70" s="147">
        <v>4.0708571428571432</v>
      </c>
      <c r="M70" s="148"/>
      <c r="N70" s="148"/>
    </row>
    <row r="71" spans="1:14" ht="16.5" customHeight="1" x14ac:dyDescent="0.25">
      <c r="A71" s="35">
        <v>60</v>
      </c>
      <c r="B71" s="36" t="s">
        <v>126</v>
      </c>
      <c r="C71" s="142" t="s">
        <v>39</v>
      </c>
      <c r="D71" s="35" t="s">
        <v>25</v>
      </c>
      <c r="E71" s="146"/>
      <c r="F71" s="9">
        <v>4192</v>
      </c>
      <c r="G71" s="44">
        <v>0.72250947948983113</v>
      </c>
      <c r="H71" s="52" t="s">
        <v>33</v>
      </c>
      <c r="I71" s="41">
        <v>20.689499999999999</v>
      </c>
      <c r="J71" s="44">
        <v>0.41378999999999999</v>
      </c>
      <c r="K71" s="9">
        <v>5802</v>
      </c>
      <c r="L71" s="147">
        <v>3.8679999999999999</v>
      </c>
      <c r="M71" s="148"/>
      <c r="N71" s="148"/>
    </row>
    <row r="72" spans="1:14" ht="16.5" customHeight="1" x14ac:dyDescent="0.25">
      <c r="A72" s="35">
        <v>61</v>
      </c>
      <c r="B72" s="36" t="s">
        <v>127</v>
      </c>
      <c r="C72" s="142" t="s">
        <v>39</v>
      </c>
      <c r="D72" s="35" t="s">
        <v>25</v>
      </c>
      <c r="E72" s="146"/>
      <c r="F72" s="9">
        <v>9037</v>
      </c>
      <c r="G72" s="44">
        <v>0.76345357776463629</v>
      </c>
      <c r="H72" s="52" t="s">
        <v>33</v>
      </c>
      <c r="I72" s="41">
        <v>24.476170000000003</v>
      </c>
      <c r="J72" s="44">
        <v>0.48952340000000005</v>
      </c>
      <c r="K72" s="9">
        <v>11837</v>
      </c>
      <c r="L72" s="147">
        <v>7.8913333333333338</v>
      </c>
      <c r="M72" s="148"/>
      <c r="N72" s="148"/>
    </row>
    <row r="73" spans="1:14" ht="16.5" customHeight="1" x14ac:dyDescent="0.25">
      <c r="A73" s="35">
        <v>62</v>
      </c>
      <c r="B73" s="36" t="s">
        <v>128</v>
      </c>
      <c r="C73" s="142" t="s">
        <v>39</v>
      </c>
      <c r="D73" s="35" t="s">
        <v>25</v>
      </c>
      <c r="E73" s="146"/>
      <c r="F73" s="9">
        <v>4983</v>
      </c>
      <c r="G73" s="44">
        <v>0.41726678948249873</v>
      </c>
      <c r="H73" s="52" t="s">
        <v>33</v>
      </c>
      <c r="I73" s="41">
        <v>66.094239999999999</v>
      </c>
      <c r="J73" s="44">
        <v>1.3218848000000001</v>
      </c>
      <c r="K73" s="9">
        <v>11942</v>
      </c>
      <c r="L73" s="147">
        <v>5.3075555555555551</v>
      </c>
      <c r="M73" s="148"/>
      <c r="N73" s="148"/>
    </row>
    <row r="74" spans="1:14" ht="16.5" customHeight="1" x14ac:dyDescent="0.25">
      <c r="A74" s="35">
        <v>63</v>
      </c>
      <c r="B74" s="36" t="s">
        <v>129</v>
      </c>
      <c r="C74" s="142" t="s">
        <v>39</v>
      </c>
      <c r="D74" s="35" t="s">
        <v>25</v>
      </c>
      <c r="E74" s="146"/>
      <c r="F74" s="9">
        <v>4494</v>
      </c>
      <c r="G74" s="44">
        <v>0.71950048030739677</v>
      </c>
      <c r="H74" s="52" t="s">
        <v>33</v>
      </c>
      <c r="I74" s="41">
        <v>62.83276</v>
      </c>
      <c r="J74" s="44">
        <v>1.2566552</v>
      </c>
      <c r="K74" s="9">
        <v>6246</v>
      </c>
      <c r="L74" s="147">
        <v>4.1639999999999997</v>
      </c>
      <c r="M74" s="148"/>
      <c r="N74" s="148"/>
    </row>
    <row r="75" spans="1:14" ht="16.5" customHeight="1" x14ac:dyDescent="0.25">
      <c r="A75" s="35">
        <v>64</v>
      </c>
      <c r="B75" s="36" t="s">
        <v>130</v>
      </c>
      <c r="C75" s="142" t="s">
        <v>39</v>
      </c>
      <c r="D75" s="35" t="s">
        <v>25</v>
      </c>
      <c r="E75" s="146"/>
      <c r="F75" s="9">
        <v>4281</v>
      </c>
      <c r="G75" s="44">
        <v>0.58435708435708433</v>
      </c>
      <c r="H75" s="52" t="s">
        <v>33</v>
      </c>
      <c r="I75" s="41">
        <v>18.21556</v>
      </c>
      <c r="J75" s="44">
        <v>0.3643112</v>
      </c>
      <c r="K75" s="9">
        <v>7326</v>
      </c>
      <c r="L75" s="147">
        <v>3.6629999999999998</v>
      </c>
      <c r="M75" s="148"/>
      <c r="N75" s="148"/>
    </row>
    <row r="76" spans="1:14" ht="16.5" customHeight="1" x14ac:dyDescent="0.25">
      <c r="A76" s="35">
        <v>65</v>
      </c>
      <c r="B76" s="36" t="s">
        <v>131</v>
      </c>
      <c r="C76" s="142" t="s">
        <v>39</v>
      </c>
      <c r="D76" s="35" t="s">
        <v>25</v>
      </c>
      <c r="E76" s="146"/>
      <c r="F76" s="9">
        <v>1736</v>
      </c>
      <c r="G76" s="44">
        <v>0.48750351024992977</v>
      </c>
      <c r="H76" s="52" t="s">
        <v>32</v>
      </c>
      <c r="I76" s="41">
        <v>14.316780000000001</v>
      </c>
      <c r="J76" s="44">
        <v>0.28633560000000002</v>
      </c>
      <c r="K76" s="9">
        <v>3561</v>
      </c>
      <c r="L76" s="147">
        <v>1.5826666666666667</v>
      </c>
      <c r="M76" s="148"/>
      <c r="N76" s="148"/>
    </row>
    <row r="77" spans="1:14" ht="16.5" customHeight="1" x14ac:dyDescent="0.25">
      <c r="A77" s="35">
        <v>66</v>
      </c>
      <c r="B77" s="36" t="s">
        <v>132</v>
      </c>
      <c r="C77" s="142" t="s">
        <v>39</v>
      </c>
      <c r="D77" s="35" t="s">
        <v>25</v>
      </c>
      <c r="E77" s="146"/>
      <c r="F77" s="9">
        <v>1040</v>
      </c>
      <c r="G77" s="44">
        <v>0.32859399684044233</v>
      </c>
      <c r="H77" s="52" t="s">
        <v>33</v>
      </c>
      <c r="I77" s="41">
        <v>12.444430000000001</v>
      </c>
      <c r="J77" s="44">
        <v>0.24888860000000002</v>
      </c>
      <c r="K77" s="9">
        <v>3165</v>
      </c>
      <c r="L77" s="147">
        <v>1.266</v>
      </c>
      <c r="M77" s="148"/>
      <c r="N77" s="148"/>
    </row>
    <row r="78" spans="1:14" ht="16.5" customHeight="1" x14ac:dyDescent="0.25">
      <c r="A78" s="35">
        <v>67</v>
      </c>
      <c r="B78" s="36" t="s">
        <v>133</v>
      </c>
      <c r="C78" s="142" t="s">
        <v>62</v>
      </c>
      <c r="D78" s="35" t="s">
        <v>25</v>
      </c>
      <c r="E78" s="146"/>
      <c r="F78" s="9">
        <v>5371</v>
      </c>
      <c r="G78" s="44">
        <v>0.68832500320389589</v>
      </c>
      <c r="H78" s="52" t="s">
        <v>33</v>
      </c>
      <c r="I78" s="41">
        <v>33.61694</v>
      </c>
      <c r="J78" s="44">
        <v>0.67233880000000001</v>
      </c>
      <c r="K78" s="9">
        <v>7803</v>
      </c>
      <c r="L78" s="147">
        <v>4.4588571428571431</v>
      </c>
      <c r="M78" s="148"/>
      <c r="N78" s="148"/>
    </row>
    <row r="79" spans="1:14" ht="16.5" customHeight="1" x14ac:dyDescent="0.25">
      <c r="A79" s="35">
        <v>68</v>
      </c>
      <c r="B79" s="36" t="s">
        <v>134</v>
      </c>
      <c r="C79" s="142" t="s">
        <v>62</v>
      </c>
      <c r="D79" s="35" t="s">
        <v>25</v>
      </c>
      <c r="E79" s="146"/>
      <c r="F79" s="9">
        <v>4869</v>
      </c>
      <c r="G79" s="44">
        <v>0.88238492207321495</v>
      </c>
      <c r="H79" s="52" t="s">
        <v>33</v>
      </c>
      <c r="I79" s="41">
        <v>55.62567</v>
      </c>
      <c r="J79" s="44">
        <v>1.1125134000000001</v>
      </c>
      <c r="K79" s="9">
        <v>5518</v>
      </c>
      <c r="L79" s="147">
        <v>4.4143999999999997</v>
      </c>
      <c r="M79" s="148"/>
      <c r="N79" s="148"/>
    </row>
    <row r="80" spans="1:14" ht="16.5" customHeight="1" x14ac:dyDescent="0.25">
      <c r="A80" s="35">
        <v>69</v>
      </c>
      <c r="B80" s="36" t="s">
        <v>135</v>
      </c>
      <c r="C80" s="142" t="s">
        <v>62</v>
      </c>
      <c r="D80" s="35" t="s">
        <v>25</v>
      </c>
      <c r="E80" s="146"/>
      <c r="F80" s="9">
        <v>1340</v>
      </c>
      <c r="G80" s="44">
        <v>0.1417389464776814</v>
      </c>
      <c r="H80" s="52" t="s">
        <v>33</v>
      </c>
      <c r="I80" s="41">
        <v>45.710559999999994</v>
      </c>
      <c r="J80" s="44">
        <v>0.91421119999999989</v>
      </c>
      <c r="K80" s="9">
        <v>9454</v>
      </c>
      <c r="L80" s="147">
        <v>1.8908</v>
      </c>
      <c r="M80" s="148"/>
      <c r="N80" s="148"/>
    </row>
    <row r="81" spans="1:14" ht="16.5" customHeight="1" x14ac:dyDescent="0.25">
      <c r="A81" s="35">
        <v>70</v>
      </c>
      <c r="B81" s="36" t="s">
        <v>136</v>
      </c>
      <c r="C81" s="142" t="s">
        <v>62</v>
      </c>
      <c r="D81" s="35" t="s">
        <v>25</v>
      </c>
      <c r="E81" s="146"/>
      <c r="F81" s="9">
        <v>5456</v>
      </c>
      <c r="G81" s="44">
        <v>0.71761146915691176</v>
      </c>
      <c r="H81" s="52" t="s">
        <v>33</v>
      </c>
      <c r="I81" s="41">
        <v>55.460439999999998</v>
      </c>
      <c r="J81" s="44">
        <v>1.1092088</v>
      </c>
      <c r="K81" s="9">
        <v>7603</v>
      </c>
      <c r="L81" s="147">
        <v>5.0686666666666671</v>
      </c>
      <c r="M81" s="148"/>
      <c r="N81" s="148"/>
    </row>
    <row r="82" spans="1:14" ht="16.5" customHeight="1" x14ac:dyDescent="0.25">
      <c r="A82" s="35">
        <v>71</v>
      </c>
      <c r="B82" s="36" t="s">
        <v>137</v>
      </c>
      <c r="C82" s="142" t="s">
        <v>62</v>
      </c>
      <c r="D82" s="35" t="s">
        <v>25</v>
      </c>
      <c r="E82" s="146"/>
      <c r="F82" s="9">
        <v>3807</v>
      </c>
      <c r="G82" s="44">
        <v>0.58086664632285623</v>
      </c>
      <c r="H82" s="52" t="s">
        <v>33</v>
      </c>
      <c r="I82" s="41">
        <v>29.000219999999999</v>
      </c>
      <c r="J82" s="44">
        <v>0.58000439999999998</v>
      </c>
      <c r="K82" s="9">
        <v>6554</v>
      </c>
      <c r="L82" s="147">
        <v>3.2770000000000001</v>
      </c>
      <c r="M82" s="148"/>
      <c r="N82" s="148"/>
    </row>
    <row r="83" spans="1:14" ht="16.5" customHeight="1" x14ac:dyDescent="0.25">
      <c r="A83" s="35">
        <v>72</v>
      </c>
      <c r="B83" s="36" t="s">
        <v>138</v>
      </c>
      <c r="C83" s="142" t="s">
        <v>62</v>
      </c>
      <c r="D83" s="35" t="s">
        <v>25</v>
      </c>
      <c r="E83" s="146"/>
      <c r="F83" s="9">
        <v>2337</v>
      </c>
      <c r="G83" s="44">
        <v>0.47135941912061313</v>
      </c>
      <c r="H83" s="52" t="s">
        <v>33</v>
      </c>
      <c r="I83" s="41">
        <v>59.820919999999994</v>
      </c>
      <c r="J83" s="44">
        <v>1.1964183999999998</v>
      </c>
      <c r="K83" s="9">
        <v>4958</v>
      </c>
      <c r="L83" s="147">
        <v>2.2035555555555555</v>
      </c>
      <c r="M83" s="148"/>
      <c r="N83" s="148"/>
    </row>
    <row r="84" spans="1:14" ht="16.5" customHeight="1" x14ac:dyDescent="0.25">
      <c r="A84" s="35">
        <v>73</v>
      </c>
      <c r="B84" s="36" t="s">
        <v>139</v>
      </c>
      <c r="C84" s="142" t="s">
        <v>62</v>
      </c>
      <c r="D84" s="35" t="s">
        <v>25</v>
      </c>
      <c r="E84" s="146"/>
      <c r="F84" s="9">
        <v>3116</v>
      </c>
      <c r="G84" s="44">
        <v>0.60540120458519531</v>
      </c>
      <c r="H84" s="52" t="s">
        <v>33</v>
      </c>
      <c r="I84" s="41">
        <v>73.473759999999999</v>
      </c>
      <c r="J84" s="44">
        <v>1.4694752</v>
      </c>
      <c r="K84" s="9">
        <v>5147</v>
      </c>
      <c r="L84" s="147">
        <v>2.9411428571428573</v>
      </c>
      <c r="M84" s="148"/>
      <c r="N84" s="148"/>
    </row>
    <row r="85" spans="1:14" ht="16.5" customHeight="1" x14ac:dyDescent="0.25">
      <c r="A85" s="35">
        <v>74</v>
      </c>
      <c r="B85" s="36" t="s">
        <v>140</v>
      </c>
      <c r="C85" s="142" t="s">
        <v>62</v>
      </c>
      <c r="D85" s="35" t="s">
        <v>25</v>
      </c>
      <c r="E85" s="146"/>
      <c r="F85" s="9">
        <v>5483</v>
      </c>
      <c r="G85" s="44">
        <v>0.60766928959326172</v>
      </c>
      <c r="H85" s="52" t="s">
        <v>32</v>
      </c>
      <c r="I85" s="41">
        <v>37.974530000000001</v>
      </c>
      <c r="J85" s="44">
        <v>0.75949060000000002</v>
      </c>
      <c r="K85" s="9">
        <v>9023</v>
      </c>
      <c r="L85" s="147">
        <v>5.1559999999999997</v>
      </c>
      <c r="M85" s="148"/>
      <c r="N85" s="148"/>
    </row>
    <row r="86" spans="1:14" ht="16.5" customHeight="1" x14ac:dyDescent="0.25">
      <c r="A86" s="35">
        <v>75</v>
      </c>
      <c r="B86" s="36" t="s">
        <v>141</v>
      </c>
      <c r="C86" s="142" t="s">
        <v>62</v>
      </c>
      <c r="D86" s="35" t="s">
        <v>25</v>
      </c>
      <c r="E86" s="146"/>
      <c r="F86" s="9">
        <v>3204</v>
      </c>
      <c r="G86" s="44">
        <v>0.97861942577886374</v>
      </c>
      <c r="H86" s="52" t="s">
        <v>33</v>
      </c>
      <c r="I86" s="41">
        <v>33.581069999999997</v>
      </c>
      <c r="J86" s="44">
        <v>0.67162139999999992</v>
      </c>
      <c r="K86" s="9">
        <v>3274</v>
      </c>
      <c r="L86" s="147">
        <v>3.274</v>
      </c>
      <c r="M86" s="148"/>
      <c r="N86" s="148"/>
    </row>
    <row r="87" spans="1:14" ht="16.5" customHeight="1" x14ac:dyDescent="0.25">
      <c r="A87" s="35">
        <v>76</v>
      </c>
      <c r="B87" s="36" t="s">
        <v>142</v>
      </c>
      <c r="C87" s="142" t="s">
        <v>62</v>
      </c>
      <c r="D87" s="35" t="s">
        <v>25</v>
      </c>
      <c r="E87" s="146"/>
      <c r="F87" s="9">
        <v>3071</v>
      </c>
      <c r="G87" s="44">
        <v>0.96785376615190666</v>
      </c>
      <c r="H87" s="52" t="s">
        <v>33</v>
      </c>
      <c r="I87" s="41">
        <v>76.142219999999995</v>
      </c>
      <c r="J87" s="44">
        <v>1.5228443999999999</v>
      </c>
      <c r="K87" s="9">
        <v>3173</v>
      </c>
      <c r="L87" s="147">
        <v>3.173</v>
      </c>
      <c r="M87" s="148"/>
      <c r="N87" s="148"/>
    </row>
    <row r="88" spans="1:14" ht="16.5" customHeight="1" x14ac:dyDescent="0.25">
      <c r="A88" s="35">
        <v>77</v>
      </c>
      <c r="B88" s="36" t="s">
        <v>143</v>
      </c>
      <c r="C88" s="142" t="s">
        <v>62</v>
      </c>
      <c r="D88" s="35" t="s">
        <v>25</v>
      </c>
      <c r="E88" s="146"/>
      <c r="F88" s="9">
        <v>3216</v>
      </c>
      <c r="G88" s="44">
        <v>1.0040586949734625</v>
      </c>
      <c r="H88" s="52" t="s">
        <v>33</v>
      </c>
      <c r="I88" s="41">
        <v>84.586439999999996</v>
      </c>
      <c r="J88" s="44">
        <v>1.6917287999999999</v>
      </c>
      <c r="K88" s="9">
        <v>3203</v>
      </c>
      <c r="L88" s="147">
        <v>3.2029999999999998</v>
      </c>
      <c r="M88" s="148"/>
      <c r="N88" s="148"/>
    </row>
    <row r="89" spans="1:14" ht="16.5" customHeight="1" x14ac:dyDescent="0.25">
      <c r="A89" s="35">
        <v>78</v>
      </c>
      <c r="B89" s="36" t="s">
        <v>144</v>
      </c>
      <c r="C89" s="142" t="s">
        <v>62</v>
      </c>
      <c r="D89" s="35" t="s">
        <v>25</v>
      </c>
      <c r="E89" s="146"/>
      <c r="F89" s="9">
        <v>2930</v>
      </c>
      <c r="G89" s="44">
        <v>0.91619762351469669</v>
      </c>
      <c r="H89" s="52" t="s">
        <v>33</v>
      </c>
      <c r="I89" s="41">
        <v>96.787800000000004</v>
      </c>
      <c r="J89" s="44">
        <v>1.935756</v>
      </c>
      <c r="K89" s="9">
        <v>3198</v>
      </c>
      <c r="L89" s="147">
        <v>3.198</v>
      </c>
      <c r="M89" s="148"/>
      <c r="N89" s="148"/>
    </row>
    <row r="90" spans="1:14" ht="16.5" customHeight="1" x14ac:dyDescent="0.25">
      <c r="A90" s="35">
        <v>79</v>
      </c>
      <c r="B90" s="36" t="s">
        <v>145</v>
      </c>
      <c r="C90" s="142" t="s">
        <v>62</v>
      </c>
      <c r="D90" s="35" t="s">
        <v>25</v>
      </c>
      <c r="E90" s="146"/>
      <c r="F90" s="9">
        <v>2691</v>
      </c>
      <c r="G90" s="44">
        <v>0.93959497206703912</v>
      </c>
      <c r="H90" s="52" t="s">
        <v>33</v>
      </c>
      <c r="I90" s="41">
        <v>43.841189999999997</v>
      </c>
      <c r="J90" s="44">
        <v>0.87682379999999993</v>
      </c>
      <c r="K90" s="9">
        <v>2864</v>
      </c>
      <c r="L90" s="147">
        <v>2.8639999999999999</v>
      </c>
      <c r="M90" s="148"/>
      <c r="N90" s="148"/>
    </row>
    <row r="91" spans="1:14" ht="16.5" customHeight="1" x14ac:dyDescent="0.25">
      <c r="A91" s="35">
        <v>80</v>
      </c>
      <c r="B91" s="36" t="s">
        <v>146</v>
      </c>
      <c r="C91" s="142" t="s">
        <v>62</v>
      </c>
      <c r="D91" s="35" t="s">
        <v>25</v>
      </c>
      <c r="E91" s="146"/>
      <c r="F91" s="9">
        <v>2812</v>
      </c>
      <c r="G91" s="44">
        <v>0.91865403462920614</v>
      </c>
      <c r="H91" s="52" t="s">
        <v>33</v>
      </c>
      <c r="I91" s="41">
        <v>102.24189</v>
      </c>
      <c r="J91" s="44">
        <v>2.0448377999999998</v>
      </c>
      <c r="K91" s="9">
        <v>3061</v>
      </c>
      <c r="L91" s="147">
        <v>3.0609999999999999</v>
      </c>
      <c r="M91" s="148"/>
      <c r="N91" s="148"/>
    </row>
    <row r="92" spans="1:14" ht="16.5" customHeight="1" x14ac:dyDescent="0.25">
      <c r="A92" s="35">
        <v>81</v>
      </c>
      <c r="B92" s="37" t="s">
        <v>147</v>
      </c>
      <c r="C92" s="142" t="s">
        <v>40</v>
      </c>
      <c r="D92" s="35"/>
      <c r="E92" s="146"/>
      <c r="F92" s="9">
        <v>304</v>
      </c>
      <c r="G92" s="44">
        <v>3.5320088300220751E-2</v>
      </c>
      <c r="H92" s="52"/>
      <c r="I92" s="42">
        <v>24.53274</v>
      </c>
      <c r="J92" s="44">
        <v>0.81775799999999998</v>
      </c>
      <c r="K92" s="9">
        <v>8607</v>
      </c>
      <c r="L92" s="147">
        <v>1.0758749999999999</v>
      </c>
      <c r="M92" s="148"/>
      <c r="N92" s="148"/>
    </row>
    <row r="93" spans="1:14" ht="16.5" customHeight="1" x14ac:dyDescent="0.25">
      <c r="A93" s="35">
        <v>82</v>
      </c>
      <c r="B93" s="37" t="s">
        <v>148</v>
      </c>
      <c r="C93" s="142" t="s">
        <v>40</v>
      </c>
      <c r="D93" s="35" t="s">
        <v>25</v>
      </c>
      <c r="E93" s="146"/>
      <c r="F93" s="9">
        <v>2845</v>
      </c>
      <c r="G93" s="44">
        <v>0.38060200668896321</v>
      </c>
      <c r="H93" s="52"/>
      <c r="I93" s="42">
        <v>20.658460000000002</v>
      </c>
      <c r="J93" s="44">
        <v>0.41316920000000001</v>
      </c>
      <c r="K93" s="9">
        <v>7475</v>
      </c>
      <c r="L93" s="147">
        <v>2.99</v>
      </c>
      <c r="M93" s="148"/>
      <c r="N93" s="148"/>
    </row>
    <row r="94" spans="1:14" ht="16.5" customHeight="1" x14ac:dyDescent="0.25">
      <c r="A94" s="35">
        <v>83</v>
      </c>
      <c r="B94" s="37" t="s">
        <v>149</v>
      </c>
      <c r="C94" s="142" t="s">
        <v>40</v>
      </c>
      <c r="D94" s="35"/>
      <c r="E94" s="146"/>
      <c r="F94" s="9">
        <v>685</v>
      </c>
      <c r="G94" s="44">
        <v>9.2318059299191374E-2</v>
      </c>
      <c r="H94" s="52"/>
      <c r="I94" s="42">
        <v>8.76783</v>
      </c>
      <c r="J94" s="44">
        <v>0.29226099999999999</v>
      </c>
      <c r="K94" s="9">
        <v>7420</v>
      </c>
      <c r="L94" s="147">
        <v>0.92749999999999999</v>
      </c>
      <c r="M94" s="148"/>
      <c r="N94" s="148"/>
    </row>
    <row r="95" spans="1:14" ht="16.5" customHeight="1" x14ac:dyDescent="0.25">
      <c r="A95" s="35">
        <v>84</v>
      </c>
      <c r="B95" s="37" t="s">
        <v>150</v>
      </c>
      <c r="C95" s="142" t="s">
        <v>40</v>
      </c>
      <c r="D95" s="35" t="s">
        <v>25</v>
      </c>
      <c r="E95" s="146"/>
      <c r="F95" s="9">
        <v>769</v>
      </c>
      <c r="G95" s="44">
        <v>0.11012458828583703</v>
      </c>
      <c r="H95" s="52"/>
      <c r="I95" s="42">
        <v>33.869289999999999</v>
      </c>
      <c r="J95" s="44">
        <v>0.67738580000000004</v>
      </c>
      <c r="K95" s="9">
        <v>6983</v>
      </c>
      <c r="L95" s="147">
        <v>1.3966000000000001</v>
      </c>
      <c r="M95" s="148"/>
      <c r="N95" s="148"/>
    </row>
    <row r="96" spans="1:14" ht="16.5" customHeight="1" x14ac:dyDescent="0.25">
      <c r="A96" s="35">
        <v>85</v>
      </c>
      <c r="B96" s="37" t="s">
        <v>151</v>
      </c>
      <c r="C96" s="142" t="s">
        <v>40</v>
      </c>
      <c r="D96" s="35" t="s">
        <v>25</v>
      </c>
      <c r="E96" s="146"/>
      <c r="F96" s="9">
        <v>1441</v>
      </c>
      <c r="G96" s="44">
        <v>0.25179101869648784</v>
      </c>
      <c r="H96" s="52"/>
      <c r="I96" s="42">
        <v>14.647819999999999</v>
      </c>
      <c r="J96" s="44">
        <v>0.29295640000000001</v>
      </c>
      <c r="K96" s="9">
        <v>5723</v>
      </c>
      <c r="L96" s="147">
        <v>1.1446000000000001</v>
      </c>
      <c r="M96" s="148"/>
      <c r="N96" s="148"/>
    </row>
    <row r="97" spans="1:14" ht="16.5" customHeight="1" x14ac:dyDescent="0.25">
      <c r="A97" s="35">
        <v>86</v>
      </c>
      <c r="B97" s="37" t="s">
        <v>152</v>
      </c>
      <c r="C97" s="142" t="s">
        <v>40</v>
      </c>
      <c r="D97" s="35" t="s">
        <v>25</v>
      </c>
      <c r="E97" s="146"/>
      <c r="F97" s="9">
        <v>2022</v>
      </c>
      <c r="G97" s="44">
        <v>0.45985899476916081</v>
      </c>
      <c r="H97" s="52"/>
      <c r="I97" s="42">
        <v>22.360050000000001</v>
      </c>
      <c r="J97" s="44">
        <v>0.44720100000000002</v>
      </c>
      <c r="K97" s="9">
        <v>4397</v>
      </c>
      <c r="L97" s="147">
        <v>1.9542222222222223</v>
      </c>
      <c r="M97" s="148"/>
      <c r="N97" s="148"/>
    </row>
    <row r="98" spans="1:14" ht="16.5" customHeight="1" x14ac:dyDescent="0.25">
      <c r="A98" s="35">
        <v>87</v>
      </c>
      <c r="B98" s="37" t="s">
        <v>153</v>
      </c>
      <c r="C98" s="142" t="s">
        <v>40</v>
      </c>
      <c r="D98" s="35" t="s">
        <v>25</v>
      </c>
      <c r="E98" s="146"/>
      <c r="F98" s="9">
        <v>550</v>
      </c>
      <c r="G98" s="44">
        <v>0.12600229095074456</v>
      </c>
      <c r="H98" s="52"/>
      <c r="I98" s="42">
        <v>19.675609999999999</v>
      </c>
      <c r="J98" s="44">
        <v>0.39351219999999998</v>
      </c>
      <c r="K98" s="9">
        <v>4365</v>
      </c>
      <c r="L98" s="147">
        <v>0.873</v>
      </c>
      <c r="M98" s="148"/>
      <c r="N98" s="148"/>
    </row>
    <row r="99" spans="1:14" ht="16.5" customHeight="1" x14ac:dyDescent="0.25">
      <c r="A99" s="35">
        <v>88</v>
      </c>
      <c r="B99" s="37" t="s">
        <v>154</v>
      </c>
      <c r="C99" s="142" t="s">
        <v>40</v>
      </c>
      <c r="D99" s="35" t="s">
        <v>25</v>
      </c>
      <c r="E99" s="146"/>
      <c r="F99" s="9">
        <v>2945</v>
      </c>
      <c r="G99" s="44">
        <v>0.53594176524112835</v>
      </c>
      <c r="H99" s="52"/>
      <c r="I99" s="42">
        <v>16.282139999999998</v>
      </c>
      <c r="J99" s="44">
        <v>0.32564279999999995</v>
      </c>
      <c r="K99" s="9">
        <v>5495</v>
      </c>
      <c r="L99" s="147">
        <v>2.7475000000000001</v>
      </c>
      <c r="M99" s="148"/>
      <c r="N99" s="148"/>
    </row>
    <row r="100" spans="1:14" ht="16.5" customHeight="1" x14ac:dyDescent="0.25">
      <c r="A100" s="35">
        <v>89</v>
      </c>
      <c r="B100" s="37" t="s">
        <v>155</v>
      </c>
      <c r="C100" s="142" t="s">
        <v>40</v>
      </c>
      <c r="D100" s="35" t="s">
        <v>25</v>
      </c>
      <c r="E100" s="146"/>
      <c r="F100" s="9">
        <v>820</v>
      </c>
      <c r="G100" s="44">
        <v>0.12288326090214297</v>
      </c>
      <c r="H100" s="52"/>
      <c r="I100" s="42">
        <v>14.61538</v>
      </c>
      <c r="J100" s="44">
        <v>0.2923076</v>
      </c>
      <c r="K100" s="9">
        <v>6673</v>
      </c>
      <c r="L100" s="147">
        <v>1.3346</v>
      </c>
      <c r="M100" s="148"/>
      <c r="N100" s="148"/>
    </row>
    <row r="101" spans="1:14" ht="16.5" customHeight="1" x14ac:dyDescent="0.25">
      <c r="A101" s="35">
        <v>90</v>
      </c>
      <c r="B101" s="37" t="s">
        <v>156</v>
      </c>
      <c r="C101" s="142" t="s">
        <v>40</v>
      </c>
      <c r="D101" s="35" t="s">
        <v>25</v>
      </c>
      <c r="E101" s="146"/>
      <c r="F101" s="9">
        <v>2956</v>
      </c>
      <c r="G101" s="44">
        <v>0.90786240786240791</v>
      </c>
      <c r="H101" s="52"/>
      <c r="I101" s="42">
        <v>14.345370000000001</v>
      </c>
      <c r="J101" s="44">
        <v>0.28690740000000003</v>
      </c>
      <c r="K101" s="9">
        <v>3256</v>
      </c>
      <c r="L101" s="147">
        <v>3.2559999999999998</v>
      </c>
      <c r="M101" s="148"/>
      <c r="N101" s="148"/>
    </row>
    <row r="102" spans="1:14" ht="16.5" customHeight="1" x14ac:dyDescent="0.25">
      <c r="A102" s="35">
        <v>91</v>
      </c>
      <c r="B102" s="37" t="s">
        <v>157</v>
      </c>
      <c r="C102" s="142" t="s">
        <v>40</v>
      </c>
      <c r="D102" s="35" t="s">
        <v>25</v>
      </c>
      <c r="E102" s="146"/>
      <c r="F102" s="9">
        <v>3532</v>
      </c>
      <c r="G102" s="44">
        <v>0.39694313328837943</v>
      </c>
      <c r="H102" s="52"/>
      <c r="I102" s="42">
        <v>12.48724</v>
      </c>
      <c r="J102" s="44">
        <v>0.24974479999999999</v>
      </c>
      <c r="K102" s="9">
        <v>8898</v>
      </c>
      <c r="L102" s="147">
        <v>3.5592000000000001</v>
      </c>
      <c r="M102" s="148"/>
      <c r="N102" s="148"/>
    </row>
    <row r="103" spans="1:14" ht="16.5" customHeight="1" x14ac:dyDescent="0.25">
      <c r="A103" s="35">
        <v>92</v>
      </c>
      <c r="B103" s="37" t="s">
        <v>158</v>
      </c>
      <c r="C103" s="142" t="s">
        <v>40</v>
      </c>
      <c r="D103" s="35" t="s">
        <v>25</v>
      </c>
      <c r="E103" s="146"/>
      <c r="F103" s="9">
        <v>520</v>
      </c>
      <c r="G103" s="44">
        <v>0.10592788755347321</v>
      </c>
      <c r="H103" s="52"/>
      <c r="I103" s="42">
        <v>13.371449999999999</v>
      </c>
      <c r="J103" s="44">
        <v>0.26742899999999997</v>
      </c>
      <c r="K103" s="9">
        <v>4909</v>
      </c>
      <c r="L103" s="147">
        <v>0.98180000000000001</v>
      </c>
      <c r="M103" s="148"/>
      <c r="N103" s="148"/>
    </row>
    <row r="104" spans="1:14" ht="16.5" customHeight="1" x14ac:dyDescent="0.25">
      <c r="A104" s="35">
        <v>93</v>
      </c>
      <c r="B104" s="37" t="s">
        <v>159</v>
      </c>
      <c r="C104" s="142" t="s">
        <v>40</v>
      </c>
      <c r="D104" s="35"/>
      <c r="E104" s="146"/>
      <c r="F104" s="9">
        <v>492</v>
      </c>
      <c r="G104" s="44">
        <v>0.10663198959687907</v>
      </c>
      <c r="H104" s="52"/>
      <c r="I104" s="42">
        <v>26.192339999999998</v>
      </c>
      <c r="J104" s="44">
        <v>0.87307799999999991</v>
      </c>
      <c r="K104" s="9">
        <v>4614</v>
      </c>
      <c r="L104" s="147">
        <v>0.57674999999999998</v>
      </c>
      <c r="M104" s="148"/>
      <c r="N104" s="148"/>
    </row>
    <row r="105" spans="1:14" ht="16.5" customHeight="1" x14ac:dyDescent="0.25">
      <c r="A105" s="35">
        <v>94</v>
      </c>
      <c r="B105" s="37" t="s">
        <v>160</v>
      </c>
      <c r="C105" s="142" t="s">
        <v>40</v>
      </c>
      <c r="D105" s="35" t="s">
        <v>25</v>
      </c>
      <c r="E105" s="146"/>
      <c r="F105" s="9">
        <v>2621</v>
      </c>
      <c r="G105" s="44">
        <v>0.36221669430624653</v>
      </c>
      <c r="H105" s="52"/>
      <c r="I105" s="42">
        <v>14.40099</v>
      </c>
      <c r="J105" s="44">
        <v>0.28801979999999999</v>
      </c>
      <c r="K105" s="9">
        <v>7236</v>
      </c>
      <c r="L105" s="147">
        <v>2.8944000000000001</v>
      </c>
      <c r="M105" s="148"/>
      <c r="N105" s="148"/>
    </row>
    <row r="106" spans="1:14" ht="16.5" customHeight="1" x14ac:dyDescent="0.25">
      <c r="A106" s="35">
        <v>95</v>
      </c>
      <c r="B106" s="37" t="s">
        <v>161</v>
      </c>
      <c r="C106" s="142" t="s">
        <v>40</v>
      </c>
      <c r="D106" s="35" t="s">
        <v>25</v>
      </c>
      <c r="E106" s="146"/>
      <c r="F106" s="9">
        <v>3626</v>
      </c>
      <c r="G106" s="44">
        <v>0.45455685094647108</v>
      </c>
      <c r="H106" s="52"/>
      <c r="I106" s="42">
        <v>22.915959999999998</v>
      </c>
      <c r="J106" s="44">
        <v>0.45831919999999998</v>
      </c>
      <c r="K106" s="9">
        <v>7977</v>
      </c>
      <c r="L106" s="147">
        <v>3.5453333333333332</v>
      </c>
      <c r="M106" s="148"/>
      <c r="N106" s="148"/>
    </row>
    <row r="107" spans="1:14" ht="16.5" customHeight="1" x14ac:dyDescent="0.25">
      <c r="A107" s="35">
        <v>96</v>
      </c>
      <c r="B107" s="37" t="s">
        <v>162</v>
      </c>
      <c r="C107" s="142" t="s">
        <v>40</v>
      </c>
      <c r="D107" s="35" t="s">
        <v>25</v>
      </c>
      <c r="E107" s="146"/>
      <c r="F107" s="9">
        <v>5690</v>
      </c>
      <c r="G107" s="44">
        <v>0.42554782738762992</v>
      </c>
      <c r="H107" s="52"/>
      <c r="I107" s="42">
        <v>38.672930000000001</v>
      </c>
      <c r="J107" s="44">
        <v>0.7734586</v>
      </c>
      <c r="K107" s="9">
        <v>13371</v>
      </c>
      <c r="L107" s="147">
        <v>5.9426666666666668</v>
      </c>
      <c r="M107" s="148"/>
      <c r="N107" s="148"/>
    </row>
    <row r="108" spans="1:14" ht="16.5" customHeight="1" x14ac:dyDescent="0.25">
      <c r="A108" s="35">
        <v>97</v>
      </c>
      <c r="B108" s="37" t="s">
        <v>163</v>
      </c>
      <c r="C108" s="142" t="s">
        <v>40</v>
      </c>
      <c r="D108" s="35" t="s">
        <v>25</v>
      </c>
      <c r="E108" s="146"/>
      <c r="F108" s="9">
        <v>2329</v>
      </c>
      <c r="G108" s="44">
        <v>0.50851528384279476</v>
      </c>
      <c r="H108" s="52"/>
      <c r="I108" s="42">
        <v>10.265319999999999</v>
      </c>
      <c r="J108" s="44">
        <v>0.20530639999999997</v>
      </c>
      <c r="K108" s="9">
        <v>4580</v>
      </c>
      <c r="L108" s="147">
        <v>2.29</v>
      </c>
      <c r="M108" s="148"/>
      <c r="N108" s="148"/>
    </row>
    <row r="109" spans="1:14" ht="16.5" customHeight="1" x14ac:dyDescent="0.25">
      <c r="A109" s="35">
        <v>98</v>
      </c>
      <c r="B109" s="37" t="s">
        <v>164</v>
      </c>
      <c r="C109" s="142" t="s">
        <v>40</v>
      </c>
      <c r="D109" s="35"/>
      <c r="E109" s="146"/>
      <c r="F109" s="9">
        <v>565</v>
      </c>
      <c r="G109" s="44">
        <v>6.3369223867205018E-2</v>
      </c>
      <c r="H109" s="52"/>
      <c r="I109" s="42">
        <v>18.19238</v>
      </c>
      <c r="J109" s="44">
        <v>0.60641266666666671</v>
      </c>
      <c r="K109" s="9">
        <v>8916</v>
      </c>
      <c r="L109" s="147">
        <v>1.1145</v>
      </c>
      <c r="M109" s="148"/>
      <c r="N109" s="148"/>
    </row>
    <row r="110" spans="1:14" ht="16.5" customHeight="1" x14ac:dyDescent="0.25">
      <c r="A110" s="35">
        <v>99</v>
      </c>
      <c r="B110" s="37" t="s">
        <v>165</v>
      </c>
      <c r="C110" s="142" t="s">
        <v>40</v>
      </c>
      <c r="D110" s="35" t="s">
        <v>25</v>
      </c>
      <c r="E110" s="146"/>
      <c r="F110" s="9">
        <v>4185</v>
      </c>
      <c r="G110" s="44">
        <v>0.84562537886441702</v>
      </c>
      <c r="H110" s="52"/>
      <c r="I110" s="42">
        <v>23.65326</v>
      </c>
      <c r="J110" s="44">
        <v>0.47306519999999996</v>
      </c>
      <c r="K110" s="9">
        <v>4949</v>
      </c>
      <c r="L110" s="147">
        <v>3.9592000000000001</v>
      </c>
      <c r="M110" s="148"/>
      <c r="N110" s="148"/>
    </row>
    <row r="111" spans="1:14" ht="16.5" customHeight="1" x14ac:dyDescent="0.25">
      <c r="A111" s="35">
        <v>100</v>
      </c>
      <c r="B111" s="37" t="s">
        <v>166</v>
      </c>
      <c r="C111" s="142" t="s">
        <v>40</v>
      </c>
      <c r="D111" s="35" t="s">
        <v>25</v>
      </c>
      <c r="E111" s="146"/>
      <c r="F111" s="9">
        <v>2665</v>
      </c>
      <c r="G111" s="44">
        <v>0.35121244069583551</v>
      </c>
      <c r="H111" s="52"/>
      <c r="I111" s="42">
        <v>10.94107</v>
      </c>
      <c r="J111" s="44">
        <v>0.2188214</v>
      </c>
      <c r="K111" s="9">
        <v>7588</v>
      </c>
      <c r="L111" s="147">
        <v>3.0352000000000001</v>
      </c>
      <c r="M111" s="148"/>
      <c r="N111" s="148"/>
    </row>
    <row r="112" spans="1:14" ht="16.5" customHeight="1" x14ac:dyDescent="0.25">
      <c r="A112" s="35">
        <v>101</v>
      </c>
      <c r="B112" s="37" t="s">
        <v>167</v>
      </c>
      <c r="C112" s="142" t="s">
        <v>40</v>
      </c>
      <c r="D112" s="35" t="s">
        <v>25</v>
      </c>
      <c r="E112" s="146"/>
      <c r="F112" s="9">
        <v>1246</v>
      </c>
      <c r="G112" s="44">
        <v>0.1659121171770972</v>
      </c>
      <c r="H112" s="52"/>
      <c r="I112" s="42">
        <v>13.41329</v>
      </c>
      <c r="J112" s="44">
        <v>0.2682658</v>
      </c>
      <c r="K112" s="9">
        <v>7510</v>
      </c>
      <c r="L112" s="147">
        <v>1.502</v>
      </c>
      <c r="M112" s="148"/>
      <c r="N112" s="148"/>
    </row>
    <row r="113" spans="1:15" ht="16.5" customHeight="1" x14ac:dyDescent="0.25">
      <c r="A113" s="35">
        <v>102</v>
      </c>
      <c r="B113" s="37" t="s">
        <v>168</v>
      </c>
      <c r="C113" s="142" t="s">
        <v>40</v>
      </c>
      <c r="D113" s="35" t="s">
        <v>25</v>
      </c>
      <c r="E113" s="146"/>
      <c r="F113" s="9">
        <v>3013</v>
      </c>
      <c r="G113" s="44">
        <v>0.61678607983623335</v>
      </c>
      <c r="H113" s="52"/>
      <c r="I113" s="42">
        <v>22.89724</v>
      </c>
      <c r="J113" s="44">
        <v>0.45794479999999999</v>
      </c>
      <c r="K113" s="9">
        <v>4885</v>
      </c>
      <c r="L113" s="147">
        <v>2.7914285714285714</v>
      </c>
      <c r="M113" s="148"/>
      <c r="N113" s="148"/>
    </row>
    <row r="114" spans="1:15" ht="16.5" customHeight="1" x14ac:dyDescent="0.25">
      <c r="A114" s="35">
        <v>103</v>
      </c>
      <c r="B114" s="37" t="s">
        <v>169</v>
      </c>
      <c r="C114" s="142" t="s">
        <v>40</v>
      </c>
      <c r="D114" s="35" t="s">
        <v>25</v>
      </c>
      <c r="E114" s="146"/>
      <c r="F114" s="9">
        <v>1991</v>
      </c>
      <c r="G114" s="44">
        <v>0.33935571842508949</v>
      </c>
      <c r="H114" s="52"/>
      <c r="I114" s="42">
        <v>27.535659999999996</v>
      </c>
      <c r="J114" s="44">
        <v>0.5507131999999999</v>
      </c>
      <c r="K114" s="9">
        <v>5867</v>
      </c>
      <c r="L114" s="147">
        <v>2.3468</v>
      </c>
      <c r="M114" s="148"/>
      <c r="N114" s="148"/>
    </row>
    <row r="115" spans="1:15" ht="16.5" customHeight="1" x14ac:dyDescent="0.25">
      <c r="A115" s="35">
        <v>104</v>
      </c>
      <c r="B115" s="37" t="s">
        <v>35</v>
      </c>
      <c r="C115" s="142" t="s">
        <v>40</v>
      </c>
      <c r="D115" s="35" t="s">
        <v>25</v>
      </c>
      <c r="E115" s="146"/>
      <c r="F115" s="9">
        <v>2506</v>
      </c>
      <c r="G115" s="44">
        <v>0.67113015532940545</v>
      </c>
      <c r="H115" s="52"/>
      <c r="I115" s="42">
        <v>9.3268299999999993</v>
      </c>
      <c r="J115" s="44">
        <v>0.1865366</v>
      </c>
      <c r="K115" s="9">
        <v>3734</v>
      </c>
      <c r="L115" s="147">
        <v>2.1337142857142859</v>
      </c>
      <c r="M115" s="148"/>
      <c r="N115" s="148"/>
    </row>
    <row r="116" spans="1:15" ht="16.5" customHeight="1" x14ac:dyDescent="0.25">
      <c r="A116" s="35">
        <v>105</v>
      </c>
      <c r="B116" s="37" t="s">
        <v>170</v>
      </c>
      <c r="C116" s="142" t="s">
        <v>40</v>
      </c>
      <c r="D116" s="35" t="s">
        <v>25</v>
      </c>
      <c r="E116" s="146"/>
      <c r="F116" s="9">
        <v>1232</v>
      </c>
      <c r="G116" s="44">
        <v>0.19912720219815744</v>
      </c>
      <c r="H116" s="52"/>
      <c r="I116" s="42">
        <v>23.010339999999999</v>
      </c>
      <c r="J116" s="44">
        <v>0.46020679999999997</v>
      </c>
      <c r="K116" s="9">
        <v>6187</v>
      </c>
      <c r="L116" s="147">
        <v>1.2374000000000001</v>
      </c>
      <c r="M116" s="148"/>
      <c r="N116" s="148"/>
    </row>
    <row r="117" spans="1:15" ht="16.5" customHeight="1" x14ac:dyDescent="0.25">
      <c r="A117" s="35">
        <v>106</v>
      </c>
      <c r="B117" s="37" t="s">
        <v>171</v>
      </c>
      <c r="C117" s="142" t="s">
        <v>40</v>
      </c>
      <c r="D117" s="35"/>
      <c r="E117" s="146"/>
      <c r="F117" s="9">
        <v>1177</v>
      </c>
      <c r="G117" s="44">
        <v>0.1530758226037196</v>
      </c>
      <c r="H117" s="52"/>
      <c r="I117" s="42">
        <v>15.816700000000001</v>
      </c>
      <c r="J117" s="44">
        <v>0.52722333333333338</v>
      </c>
      <c r="K117" s="9">
        <v>7689</v>
      </c>
      <c r="L117" s="147">
        <v>0.96112500000000001</v>
      </c>
      <c r="M117" s="148"/>
      <c r="N117" s="148"/>
    </row>
    <row r="118" spans="1:15" ht="16.5" customHeight="1" x14ac:dyDescent="0.25">
      <c r="A118" s="35">
        <v>107</v>
      </c>
      <c r="B118" s="37" t="s">
        <v>36</v>
      </c>
      <c r="C118" s="142" t="s">
        <v>40</v>
      </c>
      <c r="D118" s="35" t="s">
        <v>25</v>
      </c>
      <c r="E118" s="146"/>
      <c r="F118" s="9">
        <v>750</v>
      </c>
      <c r="G118" s="44">
        <v>0.18283764017552415</v>
      </c>
      <c r="H118" s="52"/>
      <c r="I118" s="42">
        <v>8.4776100000000003</v>
      </c>
      <c r="J118" s="44">
        <v>0.16955220000000001</v>
      </c>
      <c r="K118" s="9">
        <v>4102</v>
      </c>
      <c r="L118" s="147">
        <v>0.82040000000000002</v>
      </c>
      <c r="M118" s="148"/>
      <c r="N118" s="148"/>
    </row>
    <row r="119" spans="1:15" ht="16.5" customHeight="1" x14ac:dyDescent="0.25">
      <c r="A119" s="35">
        <v>108</v>
      </c>
      <c r="B119" s="36" t="s">
        <v>172</v>
      </c>
      <c r="C119" s="142" t="s">
        <v>63</v>
      </c>
      <c r="D119" s="35" t="s">
        <v>25</v>
      </c>
      <c r="E119" s="146"/>
      <c r="F119" s="9">
        <v>1589</v>
      </c>
      <c r="G119" s="44">
        <v>0.17714604236343368</v>
      </c>
      <c r="H119" s="52" t="s">
        <v>33</v>
      </c>
      <c r="I119" s="41">
        <v>21.388259999999999</v>
      </c>
      <c r="J119" s="44">
        <v>0.42776519999999996</v>
      </c>
      <c r="K119" s="9">
        <v>8970</v>
      </c>
      <c r="L119" s="147">
        <v>1.794</v>
      </c>
      <c r="M119" s="148"/>
      <c r="N119" s="148"/>
    </row>
    <row r="120" spans="1:15" ht="16.5" customHeight="1" x14ac:dyDescent="0.25">
      <c r="A120" s="35">
        <v>109</v>
      </c>
      <c r="B120" s="36" t="s">
        <v>173</v>
      </c>
      <c r="C120" s="142" t="s">
        <v>63</v>
      </c>
      <c r="D120" s="35"/>
      <c r="E120" s="146"/>
      <c r="F120" s="9">
        <v>557</v>
      </c>
      <c r="G120" s="44">
        <v>5.3296335278920678E-2</v>
      </c>
      <c r="H120" s="52" t="s">
        <v>32</v>
      </c>
      <c r="I120" s="41">
        <v>10.487109999999999</v>
      </c>
      <c r="J120" s="44">
        <v>0.34957033333333332</v>
      </c>
      <c r="K120" s="9">
        <v>10451</v>
      </c>
      <c r="L120" s="147">
        <v>1.3063750000000001</v>
      </c>
      <c r="M120" s="148"/>
      <c r="N120" s="148"/>
    </row>
    <row r="121" spans="1:15" ht="16.5" customHeight="1" x14ac:dyDescent="0.25">
      <c r="A121" s="35">
        <v>110</v>
      </c>
      <c r="B121" s="36" t="s">
        <v>174</v>
      </c>
      <c r="C121" s="142" t="s">
        <v>63</v>
      </c>
      <c r="D121" s="35" t="s">
        <v>25</v>
      </c>
      <c r="E121" s="146"/>
      <c r="F121" s="9">
        <v>3039</v>
      </c>
      <c r="G121" s="44">
        <v>0.30435653480220332</v>
      </c>
      <c r="H121" s="52" t="s">
        <v>33</v>
      </c>
      <c r="I121" s="41">
        <v>20.547370000000001</v>
      </c>
      <c r="J121" s="44">
        <v>0.41094740000000002</v>
      </c>
      <c r="K121" s="9">
        <v>9985</v>
      </c>
      <c r="L121" s="147">
        <v>3.9940000000000002</v>
      </c>
      <c r="M121" s="148"/>
      <c r="N121" s="148"/>
    </row>
    <row r="122" spans="1:15" ht="16.5" customHeight="1" x14ac:dyDescent="0.25">
      <c r="A122" s="35">
        <v>111</v>
      </c>
      <c r="B122" s="36" t="s">
        <v>175</v>
      </c>
      <c r="C122" s="142" t="s">
        <v>63</v>
      </c>
      <c r="D122" s="35" t="s">
        <v>25</v>
      </c>
      <c r="E122" s="146"/>
      <c r="F122" s="9">
        <v>4452</v>
      </c>
      <c r="G122" s="44">
        <v>0.67886550777676125</v>
      </c>
      <c r="H122" s="52" t="s">
        <v>33</v>
      </c>
      <c r="I122" s="41">
        <v>27.09093</v>
      </c>
      <c r="J122" s="44">
        <v>0.54181860000000004</v>
      </c>
      <c r="K122" s="9">
        <v>6558</v>
      </c>
      <c r="L122" s="147">
        <v>3.7474285714285713</v>
      </c>
      <c r="M122" s="148"/>
      <c r="N122" s="148"/>
    </row>
    <row r="123" spans="1:15" ht="16.5" customHeight="1" x14ac:dyDescent="0.25">
      <c r="A123" s="35">
        <v>112</v>
      </c>
      <c r="B123" s="36" t="s">
        <v>176</v>
      </c>
      <c r="C123" s="142" t="s">
        <v>63</v>
      </c>
      <c r="D123" s="35"/>
      <c r="E123" s="146"/>
      <c r="F123" s="9">
        <v>922</v>
      </c>
      <c r="G123" s="44">
        <v>9.8535855509244416E-2</v>
      </c>
      <c r="H123" s="52" t="s">
        <v>33</v>
      </c>
      <c r="I123" s="41">
        <v>21.249380000000002</v>
      </c>
      <c r="J123" s="44">
        <v>0.7083126666666667</v>
      </c>
      <c r="K123" s="9">
        <v>9357</v>
      </c>
      <c r="L123" s="147">
        <v>1.1696249999999999</v>
      </c>
      <c r="M123" s="148"/>
      <c r="N123" s="148"/>
    </row>
    <row r="124" spans="1:15" ht="16.5" customHeight="1" x14ac:dyDescent="0.25">
      <c r="A124" s="35">
        <v>113</v>
      </c>
      <c r="B124" s="36" t="s">
        <v>177</v>
      </c>
      <c r="C124" s="142" t="s">
        <v>63</v>
      </c>
      <c r="D124" s="35" t="s">
        <v>25</v>
      </c>
      <c r="E124" s="146"/>
      <c r="F124" s="9">
        <v>3632</v>
      </c>
      <c r="G124" s="44">
        <v>0.48543170275327452</v>
      </c>
      <c r="H124" s="52" t="s">
        <v>33</v>
      </c>
      <c r="I124" s="41">
        <v>17.440770000000001</v>
      </c>
      <c r="J124" s="44">
        <v>0.3488154</v>
      </c>
      <c r="K124" s="9">
        <v>7482</v>
      </c>
      <c r="L124" s="147">
        <v>3.3253333333333335</v>
      </c>
      <c r="M124" s="148"/>
      <c r="N124" s="148"/>
    </row>
    <row r="125" spans="1:15" s="131" customFormat="1" ht="16.5" customHeight="1" x14ac:dyDescent="0.25">
      <c r="A125" s="35">
        <v>114</v>
      </c>
      <c r="B125" s="36" t="s">
        <v>178</v>
      </c>
      <c r="C125" s="142" t="s">
        <v>63</v>
      </c>
      <c r="D125" s="35"/>
      <c r="E125" s="146"/>
      <c r="F125" s="9">
        <v>15</v>
      </c>
      <c r="G125" s="44">
        <v>1.6256638127235287E-3</v>
      </c>
      <c r="H125" s="52" t="s">
        <v>32</v>
      </c>
      <c r="I125" s="41">
        <v>5.9790000000000001</v>
      </c>
      <c r="J125" s="44">
        <v>0.1993</v>
      </c>
      <c r="K125" s="9">
        <v>9227</v>
      </c>
      <c r="L125" s="147">
        <v>1.153375</v>
      </c>
      <c r="M125" s="148">
        <f>I125/5.5</f>
        <v>1.0870909090909091</v>
      </c>
      <c r="N125" s="148">
        <f t="shared" ref="N125:N128" si="0">K125/7000</f>
        <v>1.3181428571428571</v>
      </c>
      <c r="O125" s="33"/>
    </row>
    <row r="126" spans="1:15" s="131" customFormat="1" ht="16.5" customHeight="1" x14ac:dyDescent="0.25">
      <c r="A126" s="35">
        <v>115</v>
      </c>
      <c r="B126" s="36" t="s">
        <v>179</v>
      </c>
      <c r="C126" s="142" t="s">
        <v>63</v>
      </c>
      <c r="D126" s="35"/>
      <c r="E126" s="146"/>
      <c r="F126" s="9">
        <v>287</v>
      </c>
      <c r="G126" s="44">
        <v>4.2002048880433192E-2</v>
      </c>
      <c r="H126" s="52" t="s">
        <v>32</v>
      </c>
      <c r="I126" s="41">
        <v>5.8608200000000004</v>
      </c>
      <c r="J126" s="44">
        <v>0.19536066666666668</v>
      </c>
      <c r="K126" s="9">
        <v>6833</v>
      </c>
      <c r="L126" s="147">
        <v>0.85412500000000002</v>
      </c>
      <c r="M126" s="148">
        <f t="shared" ref="M126:M131" si="1">I126/5.5</f>
        <v>1.0656036363636365</v>
      </c>
      <c r="N126" s="148">
        <f t="shared" si="0"/>
        <v>0.97614285714285709</v>
      </c>
      <c r="O126" s="33"/>
    </row>
    <row r="127" spans="1:15" ht="16.5" customHeight="1" x14ac:dyDescent="0.25">
      <c r="A127" s="35">
        <v>116</v>
      </c>
      <c r="B127" s="36" t="s">
        <v>180</v>
      </c>
      <c r="C127" s="142" t="s">
        <v>63</v>
      </c>
      <c r="D127" s="35"/>
      <c r="E127" s="146"/>
      <c r="F127" s="9">
        <v>83</v>
      </c>
      <c r="G127" s="44">
        <v>8.0418564092626689E-3</v>
      </c>
      <c r="H127" s="52" t="s">
        <v>32</v>
      </c>
      <c r="I127" s="41">
        <v>12.72401</v>
      </c>
      <c r="J127" s="44">
        <v>0.42413366666666669</v>
      </c>
      <c r="K127" s="9">
        <v>10321</v>
      </c>
      <c r="L127" s="147">
        <v>1.290125</v>
      </c>
      <c r="M127" s="148"/>
      <c r="N127" s="148"/>
    </row>
    <row r="128" spans="1:15" s="131" customFormat="1" ht="16.5" customHeight="1" x14ac:dyDescent="0.25">
      <c r="A128" s="35">
        <v>117</v>
      </c>
      <c r="B128" s="36" t="s">
        <v>181</v>
      </c>
      <c r="C128" s="142" t="s">
        <v>63</v>
      </c>
      <c r="D128" s="35"/>
      <c r="E128" s="146"/>
      <c r="F128" s="9">
        <v>206</v>
      </c>
      <c r="G128" s="44">
        <v>2.6742827469816953E-2</v>
      </c>
      <c r="H128" s="52" t="s">
        <v>32</v>
      </c>
      <c r="I128" s="41">
        <v>5.3220299999999998</v>
      </c>
      <c r="J128" s="44">
        <v>0.177401</v>
      </c>
      <c r="K128" s="9">
        <v>7703</v>
      </c>
      <c r="L128" s="147">
        <v>0.96287500000000004</v>
      </c>
      <c r="M128" s="148">
        <f t="shared" si="1"/>
        <v>0.96764181818181816</v>
      </c>
      <c r="N128" s="148">
        <f t="shared" si="0"/>
        <v>1.1004285714285715</v>
      </c>
      <c r="O128" s="33"/>
    </row>
    <row r="129" spans="1:15" s="131" customFormat="1" ht="16.5" customHeight="1" x14ac:dyDescent="0.25">
      <c r="A129" s="35">
        <v>118</v>
      </c>
      <c r="B129" s="36" t="s">
        <v>182</v>
      </c>
      <c r="C129" s="142" t="s">
        <v>63</v>
      </c>
      <c r="D129" s="35"/>
      <c r="E129" s="146"/>
      <c r="F129" s="9">
        <v>270</v>
      </c>
      <c r="G129" s="44">
        <v>4.8683736025964659E-2</v>
      </c>
      <c r="H129" s="52" t="s">
        <v>32</v>
      </c>
      <c r="I129" s="41">
        <v>4.6121800000000004</v>
      </c>
      <c r="J129" s="44">
        <v>0.15373933333333334</v>
      </c>
      <c r="K129" s="9">
        <v>5546</v>
      </c>
      <c r="L129" s="147">
        <v>0.69325000000000003</v>
      </c>
      <c r="M129" s="148">
        <f t="shared" si="1"/>
        <v>0.83857818181818189</v>
      </c>
      <c r="N129" s="148">
        <f>K129/7000</f>
        <v>0.79228571428571426</v>
      </c>
      <c r="O129" s="33"/>
    </row>
    <row r="130" spans="1:15" ht="16.5" customHeight="1" x14ac:dyDescent="0.25">
      <c r="A130" s="35">
        <v>119</v>
      </c>
      <c r="B130" s="36" t="s">
        <v>183</v>
      </c>
      <c r="C130" s="142" t="s">
        <v>63</v>
      </c>
      <c r="D130" s="35"/>
      <c r="E130" s="146"/>
      <c r="F130" s="9">
        <v>311</v>
      </c>
      <c r="G130" s="44">
        <v>2.8852398181649502E-2</v>
      </c>
      <c r="H130" s="52" t="s">
        <v>32</v>
      </c>
      <c r="I130" s="41">
        <v>11.607290000000001</v>
      </c>
      <c r="J130" s="44">
        <v>0.38690966666666671</v>
      </c>
      <c r="K130" s="9">
        <v>10779</v>
      </c>
      <c r="L130" s="147">
        <v>1.347375</v>
      </c>
      <c r="M130" s="148"/>
      <c r="N130" s="148"/>
    </row>
    <row r="131" spans="1:15" s="131" customFormat="1" ht="16.5" customHeight="1" x14ac:dyDescent="0.25">
      <c r="A131" s="35">
        <v>120</v>
      </c>
      <c r="B131" s="36" t="s">
        <v>184</v>
      </c>
      <c r="C131" s="142" t="s">
        <v>63</v>
      </c>
      <c r="D131" s="35"/>
      <c r="E131" s="146"/>
      <c r="F131" s="9">
        <v>23</v>
      </c>
      <c r="G131" s="44">
        <v>3.5847880299251871E-3</v>
      </c>
      <c r="H131" s="52" t="s">
        <v>32</v>
      </c>
      <c r="I131" s="41">
        <v>4.9777199999999997</v>
      </c>
      <c r="J131" s="44">
        <v>0.16592399999999999</v>
      </c>
      <c r="K131" s="9">
        <v>6416</v>
      </c>
      <c r="L131" s="147">
        <v>0.80200000000000005</v>
      </c>
      <c r="M131" s="148">
        <f t="shared" si="1"/>
        <v>0.90503999999999996</v>
      </c>
      <c r="N131" s="148">
        <f t="shared" ref="N131" si="2">K131/7000</f>
        <v>0.91657142857142859</v>
      </c>
      <c r="O131" s="33"/>
    </row>
    <row r="132" spans="1:15" ht="16.5" customHeight="1" x14ac:dyDescent="0.25">
      <c r="A132" s="35">
        <v>121</v>
      </c>
      <c r="B132" s="36" t="s">
        <v>185</v>
      </c>
      <c r="C132" s="142" t="s">
        <v>63</v>
      </c>
      <c r="D132" s="35"/>
      <c r="E132" s="146"/>
      <c r="F132" s="9">
        <v>322</v>
      </c>
      <c r="G132" s="44">
        <v>4.1024334310103196E-2</v>
      </c>
      <c r="H132" s="52" t="s">
        <v>33</v>
      </c>
      <c r="I132" s="41">
        <v>14.037619999999999</v>
      </c>
      <c r="J132" s="44">
        <v>0.4679206666666666</v>
      </c>
      <c r="K132" s="9">
        <v>7849</v>
      </c>
      <c r="L132" s="147">
        <v>0.98112500000000002</v>
      </c>
      <c r="M132" s="148"/>
      <c r="N132" s="148"/>
    </row>
    <row r="133" spans="1:15" ht="16.5" customHeight="1" x14ac:dyDescent="0.25">
      <c r="A133" s="35">
        <v>122</v>
      </c>
      <c r="B133" s="36" t="s">
        <v>186</v>
      </c>
      <c r="C133" s="142" t="s">
        <v>63</v>
      </c>
      <c r="D133" s="35"/>
      <c r="E133" s="146"/>
      <c r="F133" s="9">
        <v>241</v>
      </c>
      <c r="G133" s="44">
        <v>2.271656141012348E-2</v>
      </c>
      <c r="H133" s="52" t="s">
        <v>32</v>
      </c>
      <c r="I133" s="41">
        <v>10.204039999999999</v>
      </c>
      <c r="J133" s="44">
        <v>0.34013466666666664</v>
      </c>
      <c r="K133" s="9">
        <v>10609</v>
      </c>
      <c r="L133" s="147">
        <v>1.326125</v>
      </c>
      <c r="M133" s="148"/>
      <c r="N133" s="148"/>
    </row>
    <row r="134" spans="1:15" ht="16.5" customHeight="1" x14ac:dyDescent="0.25">
      <c r="A134" s="35">
        <v>123</v>
      </c>
      <c r="B134" s="36" t="s">
        <v>187</v>
      </c>
      <c r="C134" s="142" t="s">
        <v>63</v>
      </c>
      <c r="D134" s="35"/>
      <c r="E134" s="146"/>
      <c r="F134" s="9">
        <v>410</v>
      </c>
      <c r="G134" s="44">
        <v>4.7807835820895525E-2</v>
      </c>
      <c r="H134" s="52" t="s">
        <v>32</v>
      </c>
      <c r="I134" s="41">
        <v>7.5691899999999999</v>
      </c>
      <c r="J134" s="44">
        <v>0.25230633333333335</v>
      </c>
      <c r="K134" s="9">
        <v>8576</v>
      </c>
      <c r="L134" s="147">
        <v>1.0720000000000001</v>
      </c>
      <c r="M134" s="148"/>
      <c r="N134" s="148"/>
    </row>
    <row r="135" spans="1:15" ht="16.5" customHeight="1" x14ac:dyDescent="0.25">
      <c r="A135" s="35">
        <v>124</v>
      </c>
      <c r="B135" s="36" t="s">
        <v>188</v>
      </c>
      <c r="C135" s="142" t="s">
        <v>63</v>
      </c>
      <c r="D135" s="35"/>
      <c r="E135" s="146"/>
      <c r="F135" s="9">
        <v>350</v>
      </c>
      <c r="G135" s="44">
        <v>3.7919826652221017E-2</v>
      </c>
      <c r="H135" s="52" t="s">
        <v>32</v>
      </c>
      <c r="I135" s="41">
        <v>7.7273900000000006</v>
      </c>
      <c r="J135" s="44">
        <v>0.25757966666666671</v>
      </c>
      <c r="K135" s="9">
        <v>9230</v>
      </c>
      <c r="L135" s="147">
        <v>1.1537500000000001</v>
      </c>
      <c r="M135" s="148"/>
      <c r="N135" s="148"/>
    </row>
    <row r="136" spans="1:15" ht="16.5" customHeight="1" x14ac:dyDescent="0.25">
      <c r="A136" s="35">
        <v>125</v>
      </c>
      <c r="B136" s="36" t="s">
        <v>189</v>
      </c>
      <c r="C136" s="142" t="s">
        <v>63</v>
      </c>
      <c r="D136" s="35"/>
      <c r="E136" s="146"/>
      <c r="F136" s="9">
        <v>142</v>
      </c>
      <c r="G136" s="44">
        <v>1.1344571382919231E-2</v>
      </c>
      <c r="H136" s="52" t="s">
        <v>32</v>
      </c>
      <c r="I136" s="41">
        <v>12.62609</v>
      </c>
      <c r="J136" s="44">
        <v>0.42086966666666664</v>
      </c>
      <c r="K136" s="9">
        <v>12517</v>
      </c>
      <c r="L136" s="147">
        <v>1.5646249999999999</v>
      </c>
      <c r="M136" s="148"/>
      <c r="N136" s="148"/>
    </row>
    <row r="137" spans="1:15" ht="16.5" customHeight="1" x14ac:dyDescent="0.25">
      <c r="A137" s="35">
        <v>126</v>
      </c>
      <c r="B137" s="36" t="s">
        <v>190</v>
      </c>
      <c r="C137" s="142" t="s">
        <v>63</v>
      </c>
      <c r="D137" s="35"/>
      <c r="E137" s="146"/>
      <c r="F137" s="9">
        <v>42</v>
      </c>
      <c r="G137" s="44">
        <v>6.3167393593021506E-3</v>
      </c>
      <c r="H137" s="52" t="s">
        <v>33</v>
      </c>
      <c r="I137" s="41">
        <v>9.6151199999999992</v>
      </c>
      <c r="J137" s="44">
        <v>0.32050399999999996</v>
      </c>
      <c r="K137" s="9">
        <v>6649</v>
      </c>
      <c r="L137" s="147">
        <v>0.831125</v>
      </c>
      <c r="M137" s="148"/>
      <c r="N137" s="148"/>
    </row>
    <row r="138" spans="1:15" s="114" customFormat="1" ht="16.5" customHeight="1" x14ac:dyDescent="0.25">
      <c r="A138" s="115" t="s">
        <v>12</v>
      </c>
      <c r="B138" s="116" t="s">
        <v>69</v>
      </c>
      <c r="C138" s="138"/>
      <c r="D138" s="115"/>
      <c r="E138" s="139"/>
      <c r="F138" s="10"/>
      <c r="G138" s="43"/>
      <c r="H138" s="38"/>
      <c r="I138" s="118"/>
      <c r="J138" s="43"/>
      <c r="K138" s="10"/>
      <c r="L138" s="140"/>
      <c r="M138" s="136"/>
      <c r="N138" s="136"/>
      <c r="O138" s="113"/>
    </row>
    <row r="139" spans="1:15" ht="16.5" customHeight="1" x14ac:dyDescent="0.25">
      <c r="A139" s="39">
        <v>1</v>
      </c>
      <c r="B139" s="37" t="s">
        <v>50</v>
      </c>
      <c r="C139" s="142" t="s">
        <v>43</v>
      </c>
      <c r="D139" s="35" t="s">
        <v>25</v>
      </c>
      <c r="E139" s="146"/>
      <c r="F139" s="9">
        <v>3262</v>
      </c>
      <c r="G139" s="44">
        <v>0.45412780175414175</v>
      </c>
      <c r="H139" s="52" t="s">
        <v>33</v>
      </c>
      <c r="I139" s="41">
        <v>4.4378099999999998</v>
      </c>
      <c r="J139" s="44">
        <v>0.31698642857142856</v>
      </c>
      <c r="K139" s="9">
        <v>7183</v>
      </c>
      <c r="L139" s="147">
        <f>179.575%</f>
        <v>1.79575</v>
      </c>
      <c r="M139" s="148"/>
      <c r="N139" s="148"/>
    </row>
    <row r="140" spans="1:15" ht="16.5" customHeight="1" x14ac:dyDescent="0.25">
      <c r="A140" s="39">
        <v>2</v>
      </c>
      <c r="B140" s="37" t="s">
        <v>49</v>
      </c>
      <c r="C140" s="142" t="s">
        <v>38</v>
      </c>
      <c r="D140" s="35" t="s">
        <v>25</v>
      </c>
      <c r="E140" s="146"/>
      <c r="F140" s="9">
        <v>2440</v>
      </c>
      <c r="G140" s="44">
        <v>0.25185796862097443</v>
      </c>
      <c r="H140" s="52" t="s">
        <v>33</v>
      </c>
      <c r="I140" s="41">
        <v>9.3615200000000005</v>
      </c>
      <c r="J140" s="44">
        <v>0.66868000000000005</v>
      </c>
      <c r="K140" s="9">
        <v>9688</v>
      </c>
      <c r="L140" s="147">
        <v>2.4220000000000002</v>
      </c>
      <c r="M140" s="148"/>
      <c r="N140" s="148"/>
    </row>
    <row r="141" spans="1:15" ht="16.5" customHeight="1" x14ac:dyDescent="0.25">
      <c r="A141" s="39">
        <v>3</v>
      </c>
      <c r="B141" s="37" t="s">
        <v>41</v>
      </c>
      <c r="C141" s="142" t="s">
        <v>38</v>
      </c>
      <c r="D141" s="35" t="s">
        <v>25</v>
      </c>
      <c r="E141" s="146"/>
      <c r="F141" s="9">
        <v>261</v>
      </c>
      <c r="G141" s="44">
        <v>6.2997827661115127E-2</v>
      </c>
      <c r="H141" s="52" t="s">
        <v>33</v>
      </c>
      <c r="I141" s="41">
        <v>3.7683800000000001</v>
      </c>
      <c r="J141" s="44">
        <v>0.26917000000000002</v>
      </c>
      <c r="K141" s="9">
        <v>4143</v>
      </c>
      <c r="L141" s="147">
        <v>1.0357499999999999</v>
      </c>
      <c r="M141" s="148"/>
      <c r="N141" s="148"/>
    </row>
    <row r="142" spans="1:15" ht="16.5" customHeight="1" x14ac:dyDescent="0.25">
      <c r="A142" s="39">
        <v>4</v>
      </c>
      <c r="B142" s="36" t="s">
        <v>191</v>
      </c>
      <c r="C142" s="142" t="s">
        <v>39</v>
      </c>
      <c r="D142" s="35" t="s">
        <v>25</v>
      </c>
      <c r="E142" s="146"/>
      <c r="F142" s="9">
        <v>440</v>
      </c>
      <c r="G142" s="44">
        <v>0.10404350910380705</v>
      </c>
      <c r="H142" s="52" t="s">
        <v>33</v>
      </c>
      <c r="I142" s="41">
        <v>6.3436500000000002</v>
      </c>
      <c r="J142" s="44">
        <v>0.45311785714285718</v>
      </c>
      <c r="K142" s="9">
        <v>4229</v>
      </c>
      <c r="L142" s="147">
        <v>1.05725</v>
      </c>
      <c r="M142" s="148"/>
      <c r="N142" s="148"/>
    </row>
    <row r="143" spans="1:15" ht="16.5" customHeight="1" x14ac:dyDescent="0.25">
      <c r="A143" s="39">
        <v>5</v>
      </c>
      <c r="B143" s="36" t="s">
        <v>192</v>
      </c>
      <c r="C143" s="142" t="s">
        <v>39</v>
      </c>
      <c r="D143" s="35" t="s">
        <v>25</v>
      </c>
      <c r="E143" s="146"/>
      <c r="F143" s="9">
        <v>565</v>
      </c>
      <c r="G143" s="44">
        <v>0.1391968465139197</v>
      </c>
      <c r="H143" s="52" t="s">
        <v>33</v>
      </c>
      <c r="I143" s="41">
        <v>10.211359999999999</v>
      </c>
      <c r="J143" s="44">
        <v>0.72938285714285711</v>
      </c>
      <c r="K143" s="9">
        <v>4059</v>
      </c>
      <c r="L143" s="147">
        <f>50.7375%*2</f>
        <v>1.01475</v>
      </c>
      <c r="M143" s="148"/>
      <c r="N143" s="148"/>
    </row>
    <row r="144" spans="1:15" ht="16.5" customHeight="1" x14ac:dyDescent="0.25">
      <c r="A144" s="39">
        <v>6</v>
      </c>
      <c r="B144" s="36" t="s">
        <v>193</v>
      </c>
      <c r="C144" s="142" t="s">
        <v>39</v>
      </c>
      <c r="D144" s="35" t="s">
        <v>25</v>
      </c>
      <c r="E144" s="146"/>
      <c r="F144" s="9">
        <v>2934</v>
      </c>
      <c r="G144" s="44">
        <v>0.20755517826825126</v>
      </c>
      <c r="H144" s="52"/>
      <c r="I144" s="41">
        <v>13.38555</v>
      </c>
      <c r="J144" s="44">
        <v>0.95611071428571426</v>
      </c>
      <c r="K144" s="9">
        <v>14136</v>
      </c>
      <c r="L144" s="147">
        <f>176.7%*2</f>
        <v>3.5339999999999998</v>
      </c>
      <c r="M144" s="148"/>
      <c r="N144" s="148"/>
    </row>
    <row r="145" spans="1:15" ht="16.5" customHeight="1" x14ac:dyDescent="0.25">
      <c r="A145" s="39">
        <v>7</v>
      </c>
      <c r="B145" s="36" t="s">
        <v>194</v>
      </c>
      <c r="C145" s="142" t="s">
        <v>62</v>
      </c>
      <c r="D145" s="35" t="s">
        <v>25</v>
      </c>
      <c r="E145" s="146"/>
      <c r="F145" s="9">
        <v>2351</v>
      </c>
      <c r="G145" s="44">
        <v>0.57076960427288181</v>
      </c>
      <c r="H145" s="52" t="s">
        <v>33</v>
      </c>
      <c r="I145" s="41">
        <v>10.531189999999999</v>
      </c>
      <c r="J145" s="44">
        <v>0.752227857142857</v>
      </c>
      <c r="K145" s="9">
        <v>4119</v>
      </c>
      <c r="L145" s="147">
        <f>51.4875%*2</f>
        <v>1.0297499999999999</v>
      </c>
      <c r="M145" s="148"/>
      <c r="N145" s="148"/>
    </row>
    <row r="146" spans="1:15" ht="16.5" customHeight="1" x14ac:dyDescent="0.25">
      <c r="A146" s="39">
        <v>8</v>
      </c>
      <c r="B146" s="37" t="s">
        <v>195</v>
      </c>
      <c r="C146" s="142" t="s">
        <v>40</v>
      </c>
      <c r="D146" s="35"/>
      <c r="E146" s="146"/>
      <c r="F146" s="9">
        <v>2703</v>
      </c>
      <c r="G146" s="44">
        <v>0.14913103448275863</v>
      </c>
      <c r="H146" s="52"/>
      <c r="I146" s="42">
        <v>14.51826</v>
      </c>
      <c r="J146" s="44">
        <v>1.0370185714285713</v>
      </c>
      <c r="K146" s="9">
        <v>18125</v>
      </c>
      <c r="L146" s="147">
        <v>2.265625</v>
      </c>
      <c r="M146" s="148"/>
      <c r="N146" s="148"/>
    </row>
    <row r="147" spans="1:15" ht="16.5" customHeight="1" x14ac:dyDescent="0.25">
      <c r="A147" s="39">
        <v>9</v>
      </c>
      <c r="B147" s="37" t="s">
        <v>196</v>
      </c>
      <c r="C147" s="142" t="s">
        <v>40</v>
      </c>
      <c r="D147" s="35"/>
      <c r="E147" s="146"/>
      <c r="F147" s="40">
        <v>2905</v>
      </c>
      <c r="G147" s="44">
        <v>0.3510574018126888</v>
      </c>
      <c r="H147" s="52"/>
      <c r="I147" s="41">
        <v>53.185359999999996</v>
      </c>
      <c r="J147" s="44">
        <v>3.7989542857142853</v>
      </c>
      <c r="K147" s="9">
        <v>8275</v>
      </c>
      <c r="L147" s="147">
        <v>2.0687500000000001</v>
      </c>
      <c r="M147" s="148"/>
      <c r="N147" s="148"/>
    </row>
    <row r="148" spans="1:15" ht="16.5" customHeight="1" x14ac:dyDescent="0.25">
      <c r="A148" s="39">
        <v>10</v>
      </c>
      <c r="B148" s="36" t="s">
        <v>197</v>
      </c>
      <c r="C148" s="142" t="s">
        <v>63</v>
      </c>
      <c r="D148" s="35"/>
      <c r="E148" s="146"/>
      <c r="F148" s="9">
        <v>663</v>
      </c>
      <c r="G148" s="44">
        <v>6.0327570518653319E-2</v>
      </c>
      <c r="H148" s="52" t="s">
        <v>33</v>
      </c>
      <c r="I148" s="41">
        <v>10.323640000000001</v>
      </c>
      <c r="J148" s="44">
        <v>0.73740285714285725</v>
      </c>
      <c r="K148" s="9">
        <v>10990</v>
      </c>
      <c r="L148" s="147">
        <v>1.37375</v>
      </c>
      <c r="M148" s="148"/>
      <c r="N148" s="148"/>
    </row>
    <row r="149" spans="1:15" s="114" customFormat="1" ht="16.5" customHeight="1" x14ac:dyDescent="0.25">
      <c r="A149" s="115" t="s">
        <v>30</v>
      </c>
      <c r="B149" s="116" t="s">
        <v>68</v>
      </c>
      <c r="C149" s="138"/>
      <c r="D149" s="115"/>
      <c r="E149" s="139"/>
      <c r="F149" s="10"/>
      <c r="G149" s="43"/>
      <c r="H149" s="38"/>
      <c r="I149" s="118"/>
      <c r="J149" s="43"/>
      <c r="K149" s="10"/>
      <c r="L149" s="140"/>
      <c r="M149" s="136"/>
      <c r="N149" s="136"/>
      <c r="O149" s="113"/>
    </row>
    <row r="150" spans="1:15" ht="16.5" customHeight="1" x14ac:dyDescent="0.25">
      <c r="A150" s="35">
        <v>1</v>
      </c>
      <c r="B150" s="36" t="s">
        <v>198</v>
      </c>
      <c r="C150" s="142" t="s">
        <v>60</v>
      </c>
      <c r="D150" s="35"/>
      <c r="E150" s="142"/>
      <c r="F150" s="9">
        <v>570</v>
      </c>
      <c r="G150" s="44">
        <v>2.664298401420959E-2</v>
      </c>
      <c r="H150" s="52" t="s">
        <v>33</v>
      </c>
      <c r="I150" s="41">
        <v>1.00091</v>
      </c>
      <c r="J150" s="44">
        <v>0.18198363636363635</v>
      </c>
      <c r="K150" s="9">
        <v>21394</v>
      </c>
      <c r="L150" s="143">
        <v>3.0562857142857145</v>
      </c>
      <c r="M150" s="144"/>
      <c r="N150" s="145"/>
    </row>
    <row r="151" spans="1:15" ht="16.5" customHeight="1" x14ac:dyDescent="0.25">
      <c r="A151" s="35">
        <v>2</v>
      </c>
      <c r="B151" s="36" t="s">
        <v>199</v>
      </c>
      <c r="C151" s="142" t="s">
        <v>60</v>
      </c>
      <c r="D151" s="35"/>
      <c r="E151" s="149"/>
      <c r="F151" s="9">
        <v>4059</v>
      </c>
      <c r="G151" s="44">
        <v>0.16006782869311459</v>
      </c>
      <c r="H151" s="52" t="s">
        <v>33</v>
      </c>
      <c r="I151" s="41">
        <v>2.6605599999999998</v>
      </c>
      <c r="J151" s="44">
        <v>0.48373818181818179</v>
      </c>
      <c r="K151" s="9">
        <v>25358</v>
      </c>
      <c r="L151" s="143">
        <v>3.6225714285714288</v>
      </c>
      <c r="M151" s="144"/>
      <c r="N151" s="145"/>
    </row>
    <row r="152" spans="1:15" ht="16.5" customHeight="1" x14ac:dyDescent="0.25">
      <c r="A152" s="35">
        <v>3</v>
      </c>
      <c r="B152" s="36" t="s">
        <v>200</v>
      </c>
      <c r="C152" s="142" t="s">
        <v>60</v>
      </c>
      <c r="D152" s="35"/>
      <c r="E152" s="149"/>
      <c r="F152" s="9">
        <v>366</v>
      </c>
      <c r="G152" s="44">
        <v>3.3101202857918059E-2</v>
      </c>
      <c r="H152" s="52" t="s">
        <v>33</v>
      </c>
      <c r="I152" s="41">
        <v>1.4924100000000002</v>
      </c>
      <c r="J152" s="44">
        <v>0.27134727272727277</v>
      </c>
      <c r="K152" s="9">
        <v>11057</v>
      </c>
      <c r="L152" s="143">
        <v>1.5795714285714286</v>
      </c>
      <c r="M152" s="144"/>
      <c r="N152" s="145"/>
    </row>
    <row r="153" spans="1:15" ht="16.5" customHeight="1" x14ac:dyDescent="0.25">
      <c r="A153" s="35">
        <v>4</v>
      </c>
      <c r="B153" s="36" t="s">
        <v>201</v>
      </c>
      <c r="C153" s="142" t="s">
        <v>60</v>
      </c>
      <c r="D153" s="35"/>
      <c r="E153" s="142"/>
      <c r="F153" s="9">
        <v>1161</v>
      </c>
      <c r="G153" s="44">
        <v>0.10195837358391148</v>
      </c>
      <c r="H153" s="52" t="s">
        <v>33</v>
      </c>
      <c r="I153" s="41">
        <v>8.9771900000000002</v>
      </c>
      <c r="J153" s="44">
        <v>1.6322163636363636</v>
      </c>
      <c r="K153" s="9">
        <v>11387</v>
      </c>
      <c r="L153" s="143">
        <v>1.6267142857142858</v>
      </c>
      <c r="M153" s="144"/>
      <c r="N153" s="145"/>
    </row>
    <row r="154" spans="1:15" ht="16.5" customHeight="1" x14ac:dyDescent="0.25">
      <c r="A154" s="35">
        <v>5</v>
      </c>
      <c r="B154" s="36" t="s">
        <v>202</v>
      </c>
      <c r="C154" s="142" t="s">
        <v>60</v>
      </c>
      <c r="D154" s="35"/>
      <c r="E154" s="149"/>
      <c r="F154" s="9">
        <v>237</v>
      </c>
      <c r="G154" s="44">
        <v>1.4706794911573069E-2</v>
      </c>
      <c r="H154" s="52" t="s">
        <v>33</v>
      </c>
      <c r="I154" s="41">
        <v>3.1965599999999998</v>
      </c>
      <c r="J154" s="44">
        <v>0.58119272727272719</v>
      </c>
      <c r="K154" s="9">
        <v>16115</v>
      </c>
      <c r="L154" s="143">
        <v>2.302142857142857</v>
      </c>
      <c r="M154" s="144"/>
      <c r="N154" s="145"/>
    </row>
    <row r="155" spans="1:15" ht="16.5" customHeight="1" x14ac:dyDescent="0.25">
      <c r="A155" s="35">
        <v>6</v>
      </c>
      <c r="B155" s="36" t="s">
        <v>203</v>
      </c>
      <c r="C155" s="142" t="s">
        <v>60</v>
      </c>
      <c r="D155" s="35"/>
      <c r="E155" s="149"/>
      <c r="F155" s="9">
        <v>1429</v>
      </c>
      <c r="G155" s="44">
        <v>0.13044272021907805</v>
      </c>
      <c r="H155" s="52" t="s">
        <v>33</v>
      </c>
      <c r="I155" s="41">
        <v>4.39907</v>
      </c>
      <c r="J155" s="44">
        <v>0.79983090909090915</v>
      </c>
      <c r="K155" s="9">
        <v>10955</v>
      </c>
      <c r="L155" s="143">
        <v>1.5649999999999999</v>
      </c>
      <c r="M155" s="144"/>
      <c r="N155" s="145"/>
    </row>
    <row r="156" spans="1:15" ht="16.5" customHeight="1" x14ac:dyDescent="0.25">
      <c r="A156" s="35">
        <v>7</v>
      </c>
      <c r="B156" s="36" t="s">
        <v>204</v>
      </c>
      <c r="C156" s="142" t="s">
        <v>60</v>
      </c>
      <c r="D156" s="35"/>
      <c r="E156" s="149"/>
      <c r="F156" s="9">
        <v>842</v>
      </c>
      <c r="G156" s="44">
        <v>0.11133148221605182</v>
      </c>
      <c r="H156" s="52" t="s">
        <v>33</v>
      </c>
      <c r="I156" s="41">
        <v>2.2003900000000001</v>
      </c>
      <c r="J156" s="44">
        <v>0.40007090909090909</v>
      </c>
      <c r="K156" s="9">
        <v>7563</v>
      </c>
      <c r="L156" s="143">
        <v>1.0804285714285715</v>
      </c>
      <c r="M156" s="144"/>
      <c r="N156" s="145"/>
    </row>
    <row r="157" spans="1:15" ht="16.5" customHeight="1" x14ac:dyDescent="0.25">
      <c r="A157" s="35">
        <v>8</v>
      </c>
      <c r="B157" s="36" t="s">
        <v>205</v>
      </c>
      <c r="C157" s="142" t="s">
        <v>60</v>
      </c>
      <c r="D157" s="35"/>
      <c r="E157" s="149"/>
      <c r="F157" s="9">
        <v>105</v>
      </c>
      <c r="G157" s="44">
        <v>7.8434301934712774E-3</v>
      </c>
      <c r="H157" s="52" t="s">
        <v>33</v>
      </c>
      <c r="I157" s="41">
        <v>3.0573099999999998</v>
      </c>
      <c r="J157" s="44">
        <v>0.5558745454545454</v>
      </c>
      <c r="K157" s="9">
        <v>13387</v>
      </c>
      <c r="L157" s="143">
        <v>1.9124285714285714</v>
      </c>
      <c r="M157" s="144"/>
      <c r="N157" s="145"/>
    </row>
    <row r="158" spans="1:15" ht="16.5" customHeight="1" x14ac:dyDescent="0.25">
      <c r="A158" s="35">
        <v>9</v>
      </c>
      <c r="B158" s="36" t="s">
        <v>206</v>
      </c>
      <c r="C158" s="142" t="s">
        <v>60</v>
      </c>
      <c r="D158" s="35"/>
      <c r="E158" s="149"/>
      <c r="F158" s="9">
        <v>1983</v>
      </c>
      <c r="G158" s="44">
        <v>0.16802236908998475</v>
      </c>
      <c r="H158" s="52" t="s">
        <v>33</v>
      </c>
      <c r="I158" s="41">
        <v>4.2743700000000002</v>
      </c>
      <c r="J158" s="44">
        <v>0.77715818181818186</v>
      </c>
      <c r="K158" s="9">
        <v>11802</v>
      </c>
      <c r="L158" s="143">
        <v>1.6859999999999999</v>
      </c>
      <c r="M158" s="144"/>
      <c r="N158" s="145"/>
    </row>
    <row r="159" spans="1:15" ht="16.5" customHeight="1" x14ac:dyDescent="0.25">
      <c r="A159" s="35">
        <v>10</v>
      </c>
      <c r="B159" s="36" t="s">
        <v>207</v>
      </c>
      <c r="C159" s="142" t="s">
        <v>60</v>
      </c>
      <c r="D159" s="35"/>
      <c r="E159" s="149"/>
      <c r="F159" s="9">
        <v>405</v>
      </c>
      <c r="G159" s="44">
        <v>3.22915005581247E-2</v>
      </c>
      <c r="H159" s="52" t="s">
        <v>33</v>
      </c>
      <c r="I159" s="41">
        <v>2.8964600000000003</v>
      </c>
      <c r="J159" s="44">
        <v>0.52662909090909094</v>
      </c>
      <c r="K159" s="9">
        <v>12542</v>
      </c>
      <c r="L159" s="143">
        <v>1.7917142857142858</v>
      </c>
      <c r="M159" s="144"/>
      <c r="N159" s="145"/>
    </row>
    <row r="160" spans="1:15" ht="16.5" customHeight="1" x14ac:dyDescent="0.25">
      <c r="A160" s="35">
        <v>11</v>
      </c>
      <c r="B160" s="36" t="s">
        <v>208</v>
      </c>
      <c r="C160" s="142" t="s">
        <v>60</v>
      </c>
      <c r="D160" s="35"/>
      <c r="E160" s="149"/>
      <c r="F160" s="9">
        <v>1935</v>
      </c>
      <c r="G160" s="44">
        <v>0.11037590553875991</v>
      </c>
      <c r="H160" s="52" t="s">
        <v>33</v>
      </c>
      <c r="I160" s="41">
        <v>1.98119</v>
      </c>
      <c r="J160" s="44">
        <v>0.36021636363636361</v>
      </c>
      <c r="K160" s="9">
        <v>17531</v>
      </c>
      <c r="L160" s="143">
        <v>2.5044285714285714</v>
      </c>
      <c r="M160" s="144"/>
      <c r="N160" s="145"/>
    </row>
    <row r="161" spans="1:15" s="32" customFormat="1" ht="16.5" customHeight="1" x14ac:dyDescent="0.25">
      <c r="A161" s="35">
        <v>12</v>
      </c>
      <c r="B161" s="36" t="s">
        <v>209</v>
      </c>
      <c r="C161" s="142" t="s">
        <v>60</v>
      </c>
      <c r="D161" s="35"/>
      <c r="E161" s="150"/>
      <c r="F161" s="9">
        <v>1331</v>
      </c>
      <c r="G161" s="44">
        <v>7.3317175278175606E-2</v>
      </c>
      <c r="H161" s="52" t="s">
        <v>33</v>
      </c>
      <c r="I161" s="41">
        <v>1.5787599999999999</v>
      </c>
      <c r="J161" s="44">
        <v>0.28704727272727271</v>
      </c>
      <c r="K161" s="9">
        <v>18154</v>
      </c>
      <c r="L161" s="143">
        <v>2.5934285714285714</v>
      </c>
      <c r="M161" s="144"/>
      <c r="N161" s="145"/>
      <c r="O161" s="31"/>
    </row>
    <row r="162" spans="1:15" ht="16.5" customHeight="1" x14ac:dyDescent="0.25">
      <c r="A162" s="35">
        <v>13</v>
      </c>
      <c r="B162" s="36" t="s">
        <v>210</v>
      </c>
      <c r="C162" s="142" t="s">
        <v>60</v>
      </c>
      <c r="D162" s="35"/>
      <c r="E162" s="142"/>
      <c r="F162" s="9">
        <v>805</v>
      </c>
      <c r="G162" s="44">
        <v>5.3040785398958949E-2</v>
      </c>
      <c r="H162" s="52" t="s">
        <v>33</v>
      </c>
      <c r="I162" s="41">
        <v>4.1780200000000001</v>
      </c>
      <c r="J162" s="44">
        <v>0.75963999999999998</v>
      </c>
      <c r="K162" s="9">
        <v>15177</v>
      </c>
      <c r="L162" s="143">
        <v>2.1681428571428571</v>
      </c>
      <c r="M162" s="144"/>
      <c r="N162" s="145"/>
      <c r="O162" s="33"/>
    </row>
    <row r="163" spans="1:15" ht="16.5" customHeight="1" x14ac:dyDescent="0.25">
      <c r="A163" s="35">
        <v>14</v>
      </c>
      <c r="B163" s="36" t="s">
        <v>211</v>
      </c>
      <c r="C163" s="142" t="s">
        <v>60</v>
      </c>
      <c r="D163" s="35" t="s">
        <v>25</v>
      </c>
      <c r="E163" s="142"/>
      <c r="F163" s="9">
        <v>1218</v>
      </c>
      <c r="G163" s="44">
        <v>0.14432989690721648</v>
      </c>
      <c r="H163" s="52" t="s">
        <v>33</v>
      </c>
      <c r="I163" s="41">
        <v>3.1194700000000002</v>
      </c>
      <c r="J163" s="44">
        <v>0.5671763636363637</v>
      </c>
      <c r="K163" s="9">
        <v>8439</v>
      </c>
      <c r="L163" s="143">
        <f>120.557142857143%*2</f>
        <v>2.4111428571428601</v>
      </c>
      <c r="M163" s="144"/>
      <c r="N163" s="145"/>
      <c r="O163" s="33"/>
    </row>
    <row r="164" spans="1:15" ht="16.5" customHeight="1" x14ac:dyDescent="0.25">
      <c r="A164" s="35">
        <v>15</v>
      </c>
      <c r="B164" s="36" t="s">
        <v>212</v>
      </c>
      <c r="C164" s="142" t="s">
        <v>60</v>
      </c>
      <c r="D164" s="35" t="s">
        <v>25</v>
      </c>
      <c r="E164" s="142"/>
      <c r="F164" s="9">
        <v>1512</v>
      </c>
      <c r="G164" s="44">
        <v>0.14337189455717808</v>
      </c>
      <c r="H164" s="52" t="s">
        <v>33</v>
      </c>
      <c r="I164" s="41">
        <v>2.7830399999999997</v>
      </c>
      <c r="J164" s="44">
        <v>0.50600727272727264</v>
      </c>
      <c r="K164" s="9">
        <v>10546</v>
      </c>
      <c r="L164" s="143">
        <v>3.0131428571428573</v>
      </c>
      <c r="M164" s="144"/>
      <c r="N164" s="145"/>
      <c r="O164" s="33"/>
    </row>
    <row r="165" spans="1:15" ht="16.5" customHeight="1" x14ac:dyDescent="0.25">
      <c r="A165" s="35">
        <v>16</v>
      </c>
      <c r="B165" s="36" t="s">
        <v>213</v>
      </c>
      <c r="C165" s="142" t="s">
        <v>60</v>
      </c>
      <c r="D165" s="35"/>
      <c r="E165" s="142"/>
      <c r="F165" s="9">
        <v>730</v>
      </c>
      <c r="G165" s="44">
        <v>5.6655025223127667E-2</v>
      </c>
      <c r="H165" s="52" t="s">
        <v>33</v>
      </c>
      <c r="I165" s="41">
        <v>3.9684900000000001</v>
      </c>
      <c r="J165" s="44">
        <v>0.72154363636363639</v>
      </c>
      <c r="K165" s="9">
        <v>12885</v>
      </c>
      <c r="L165" s="143">
        <v>1.8407142857142857</v>
      </c>
      <c r="M165" s="144"/>
      <c r="N165" s="145"/>
      <c r="O165" s="33"/>
    </row>
    <row r="166" spans="1:15" ht="16.5" customHeight="1" x14ac:dyDescent="0.25">
      <c r="A166" s="35">
        <v>17</v>
      </c>
      <c r="B166" s="36" t="s">
        <v>214</v>
      </c>
      <c r="C166" s="142" t="s">
        <v>60</v>
      </c>
      <c r="D166" s="35"/>
      <c r="E166" s="142"/>
      <c r="F166" s="9">
        <v>175</v>
      </c>
      <c r="G166" s="44">
        <v>2.9676106494827877E-2</v>
      </c>
      <c r="H166" s="52" t="s">
        <v>33</v>
      </c>
      <c r="I166" s="41">
        <v>2.3510300000000002</v>
      </c>
      <c r="J166" s="44">
        <v>0.42746000000000001</v>
      </c>
      <c r="K166" s="9">
        <v>5897</v>
      </c>
      <c r="L166" s="143">
        <v>0.84242857142857142</v>
      </c>
      <c r="M166" s="144"/>
      <c r="N166" s="145"/>
      <c r="O166" s="33"/>
    </row>
    <row r="167" spans="1:15" ht="16.5" customHeight="1" x14ac:dyDescent="0.25">
      <c r="A167" s="35">
        <v>18</v>
      </c>
      <c r="B167" s="36" t="s">
        <v>215</v>
      </c>
      <c r="C167" s="142" t="s">
        <v>60</v>
      </c>
      <c r="D167" s="35"/>
      <c r="E167" s="142"/>
      <c r="F167" s="9">
        <v>1604</v>
      </c>
      <c r="G167" s="44">
        <v>0.11692666569470768</v>
      </c>
      <c r="H167" s="52" t="s">
        <v>33</v>
      </c>
      <c r="I167" s="41">
        <v>6.5219800000000001</v>
      </c>
      <c r="J167" s="44">
        <v>1.1858145454545455</v>
      </c>
      <c r="K167" s="9">
        <v>13718</v>
      </c>
      <c r="L167" s="143">
        <v>1.9597142857142857</v>
      </c>
      <c r="M167" s="144"/>
      <c r="N167" s="145"/>
      <c r="O167" s="33"/>
    </row>
    <row r="168" spans="1:15" ht="16.5" customHeight="1" x14ac:dyDescent="0.25">
      <c r="A168" s="35">
        <v>19</v>
      </c>
      <c r="B168" s="36" t="s">
        <v>216</v>
      </c>
      <c r="C168" s="142" t="s">
        <v>60</v>
      </c>
      <c r="D168" s="35"/>
      <c r="E168" s="142"/>
      <c r="F168" s="9">
        <v>686</v>
      </c>
      <c r="G168" s="44">
        <v>6.5904505716207124E-2</v>
      </c>
      <c r="H168" s="52" t="s">
        <v>33</v>
      </c>
      <c r="I168" s="41">
        <v>9.2528299999999994</v>
      </c>
      <c r="J168" s="44">
        <v>1.6823327272727271</v>
      </c>
      <c r="K168" s="9">
        <v>10409</v>
      </c>
      <c r="L168" s="143">
        <v>1.4870000000000001</v>
      </c>
      <c r="M168" s="144"/>
      <c r="N168" s="145"/>
      <c r="O168" s="33"/>
    </row>
    <row r="169" spans="1:15" ht="16.5" customHeight="1" x14ac:dyDescent="0.25">
      <c r="A169" s="35">
        <v>20</v>
      </c>
      <c r="B169" s="36" t="s">
        <v>217</v>
      </c>
      <c r="C169" s="142" t="s">
        <v>60</v>
      </c>
      <c r="D169" s="35" t="s">
        <v>25</v>
      </c>
      <c r="E169" s="142"/>
      <c r="F169" s="9">
        <v>1066</v>
      </c>
      <c r="G169" s="44">
        <v>0.13810079025780542</v>
      </c>
      <c r="H169" s="52" t="s">
        <v>33</v>
      </c>
      <c r="I169" s="41">
        <v>4.0133100000000006</v>
      </c>
      <c r="J169" s="44">
        <v>0.72969272727272738</v>
      </c>
      <c r="K169" s="9">
        <v>7719</v>
      </c>
      <c r="L169" s="143">
        <f>110.271428571429%*2</f>
        <v>2.20542857142858</v>
      </c>
      <c r="M169" s="144"/>
      <c r="N169" s="145"/>
      <c r="O169" s="33"/>
    </row>
    <row r="170" spans="1:15" ht="16.5" customHeight="1" x14ac:dyDescent="0.25">
      <c r="A170" s="35">
        <v>21</v>
      </c>
      <c r="B170" s="36" t="s">
        <v>218</v>
      </c>
      <c r="C170" s="142" t="s">
        <v>60</v>
      </c>
      <c r="D170" s="35"/>
      <c r="E170" s="142"/>
      <c r="F170" s="9">
        <v>366</v>
      </c>
      <c r="G170" s="44">
        <v>2.7741984385659061E-2</v>
      </c>
      <c r="H170" s="52" t="s">
        <v>33</v>
      </c>
      <c r="I170" s="41">
        <v>3.0326600000000004</v>
      </c>
      <c r="J170" s="44">
        <v>0.55139272727272737</v>
      </c>
      <c r="K170" s="9">
        <v>13193</v>
      </c>
      <c r="L170" s="143">
        <v>1.8847142857142858</v>
      </c>
      <c r="M170" s="144"/>
      <c r="N170" s="145"/>
      <c r="O170" s="33"/>
    </row>
    <row r="171" spans="1:15" ht="16.5" customHeight="1" x14ac:dyDescent="0.25">
      <c r="A171" s="35">
        <v>22</v>
      </c>
      <c r="B171" s="36" t="s">
        <v>219</v>
      </c>
      <c r="C171" s="142" t="s">
        <v>61</v>
      </c>
      <c r="D171" s="35"/>
      <c r="E171" s="146"/>
      <c r="F171" s="9">
        <v>134</v>
      </c>
      <c r="G171" s="44">
        <v>9.6009171025291974E-3</v>
      </c>
      <c r="H171" s="52" t="s">
        <v>33</v>
      </c>
      <c r="I171" s="41">
        <v>1.6225999999999998</v>
      </c>
      <c r="J171" s="44">
        <v>0.29501818181818179</v>
      </c>
      <c r="K171" s="9">
        <v>13957</v>
      </c>
      <c r="L171" s="147">
        <v>1.9938571428571428</v>
      </c>
      <c r="M171" s="148"/>
      <c r="N171" s="148"/>
    </row>
    <row r="172" spans="1:15" ht="16.5" customHeight="1" x14ac:dyDescent="0.25">
      <c r="A172" s="35">
        <v>23</v>
      </c>
      <c r="B172" s="36" t="s">
        <v>220</v>
      </c>
      <c r="C172" s="142" t="s">
        <v>61</v>
      </c>
      <c r="D172" s="35"/>
      <c r="E172" s="146"/>
      <c r="F172" s="9">
        <v>93</v>
      </c>
      <c r="G172" s="44">
        <v>7.1959145775301768E-3</v>
      </c>
      <c r="H172" s="52" t="s">
        <v>33</v>
      </c>
      <c r="I172" s="41">
        <v>5.0903999999999998</v>
      </c>
      <c r="J172" s="44">
        <v>0.92552727272727264</v>
      </c>
      <c r="K172" s="9">
        <v>12924</v>
      </c>
      <c r="L172" s="147">
        <v>1.8462857142857143</v>
      </c>
      <c r="M172" s="148"/>
      <c r="N172" s="148"/>
    </row>
    <row r="173" spans="1:15" ht="16.5" customHeight="1" x14ac:dyDescent="0.25">
      <c r="A173" s="35">
        <v>24</v>
      </c>
      <c r="B173" s="36" t="s">
        <v>221</v>
      </c>
      <c r="C173" s="142" t="s">
        <v>61</v>
      </c>
      <c r="D173" s="35"/>
      <c r="E173" s="146"/>
      <c r="F173" s="9">
        <v>269</v>
      </c>
      <c r="G173" s="44">
        <v>1.8706536856745479E-2</v>
      </c>
      <c r="H173" s="52" t="s">
        <v>33</v>
      </c>
      <c r="I173" s="41">
        <v>8.5885999999999996</v>
      </c>
      <c r="J173" s="44">
        <v>1.5615636363636363</v>
      </c>
      <c r="K173" s="9">
        <v>14380</v>
      </c>
      <c r="L173" s="147">
        <v>2.0542857142857143</v>
      </c>
      <c r="M173" s="148"/>
      <c r="N173" s="148"/>
    </row>
    <row r="174" spans="1:15" ht="16.5" customHeight="1" x14ac:dyDescent="0.25">
      <c r="A174" s="35">
        <v>25</v>
      </c>
      <c r="B174" s="36" t="s">
        <v>222</v>
      </c>
      <c r="C174" s="142" t="s">
        <v>61</v>
      </c>
      <c r="D174" s="35"/>
      <c r="E174" s="146"/>
      <c r="F174" s="9">
        <v>342</v>
      </c>
      <c r="G174" s="44">
        <v>3.2380231016852869E-2</v>
      </c>
      <c r="H174" s="52" t="s">
        <v>33</v>
      </c>
      <c r="I174" s="41">
        <v>10.9023</v>
      </c>
      <c r="J174" s="44">
        <v>1.9822363636363638</v>
      </c>
      <c r="K174" s="9">
        <v>10562</v>
      </c>
      <c r="L174" s="147">
        <v>1.5088571428571429</v>
      </c>
      <c r="M174" s="148"/>
      <c r="N174" s="148"/>
    </row>
    <row r="175" spans="1:15" ht="16.5" customHeight="1" x14ac:dyDescent="0.25">
      <c r="A175" s="35">
        <v>26</v>
      </c>
      <c r="B175" s="36" t="s">
        <v>223</v>
      </c>
      <c r="C175" s="142" t="s">
        <v>61</v>
      </c>
      <c r="D175" s="35"/>
      <c r="E175" s="146"/>
      <c r="F175" s="9">
        <v>234</v>
      </c>
      <c r="G175" s="44">
        <v>1.9083346925460772E-2</v>
      </c>
      <c r="H175" s="52" t="s">
        <v>33</v>
      </c>
      <c r="I175" s="41">
        <v>4.6383000000000001</v>
      </c>
      <c r="J175" s="44">
        <v>0.8433272727272727</v>
      </c>
      <c r="K175" s="9">
        <v>12262</v>
      </c>
      <c r="L175" s="147">
        <v>1.7517142857142858</v>
      </c>
      <c r="M175" s="148"/>
      <c r="N175" s="148"/>
    </row>
    <row r="176" spans="1:15" ht="16.5" customHeight="1" x14ac:dyDescent="0.25">
      <c r="A176" s="35">
        <v>27</v>
      </c>
      <c r="B176" s="36" t="s">
        <v>224</v>
      </c>
      <c r="C176" s="142" t="s">
        <v>61</v>
      </c>
      <c r="D176" s="35"/>
      <c r="E176" s="146"/>
      <c r="F176" s="9">
        <v>182</v>
      </c>
      <c r="G176" s="44">
        <v>1.5614275909402883E-2</v>
      </c>
      <c r="H176" s="52" t="s">
        <v>33</v>
      </c>
      <c r="I176" s="41">
        <v>4.2481</v>
      </c>
      <c r="J176" s="44">
        <v>0.77238181818181817</v>
      </c>
      <c r="K176" s="9">
        <v>11656</v>
      </c>
      <c r="L176" s="147">
        <v>1.665142857142857</v>
      </c>
      <c r="M176" s="148"/>
      <c r="N176" s="148"/>
    </row>
    <row r="177" spans="1:14" ht="16.5" customHeight="1" x14ac:dyDescent="0.25">
      <c r="A177" s="35">
        <v>28</v>
      </c>
      <c r="B177" s="36" t="s">
        <v>225</v>
      </c>
      <c r="C177" s="142" t="s">
        <v>61</v>
      </c>
      <c r="D177" s="35"/>
      <c r="E177" s="146"/>
      <c r="F177" s="9">
        <v>534</v>
      </c>
      <c r="G177" s="44">
        <v>2.8081615481699622E-2</v>
      </c>
      <c r="H177" s="52" t="s">
        <v>33</v>
      </c>
      <c r="I177" s="41">
        <v>16.034000000000002</v>
      </c>
      <c r="J177" s="44">
        <v>2.9152727272727277</v>
      </c>
      <c r="K177" s="9">
        <v>19016</v>
      </c>
      <c r="L177" s="147">
        <v>2.7165714285714286</v>
      </c>
      <c r="M177" s="148"/>
      <c r="N177" s="148"/>
    </row>
    <row r="178" spans="1:14" ht="16.5" customHeight="1" x14ac:dyDescent="0.25">
      <c r="A178" s="35">
        <v>29</v>
      </c>
      <c r="B178" s="36" t="s">
        <v>226</v>
      </c>
      <c r="C178" s="142" t="s">
        <v>64</v>
      </c>
      <c r="D178" s="35"/>
      <c r="E178" s="146"/>
      <c r="F178" s="9">
        <v>691</v>
      </c>
      <c r="G178" s="44">
        <v>5.5484181788983462E-2</v>
      </c>
      <c r="H178" s="52" t="s">
        <v>33</v>
      </c>
      <c r="I178" s="41">
        <v>4.3366000000000007</v>
      </c>
      <c r="J178" s="44">
        <v>0.78847272727272744</v>
      </c>
      <c r="K178" s="9">
        <v>12454</v>
      </c>
      <c r="L178" s="147">
        <v>1.7791428571428571</v>
      </c>
      <c r="M178" s="148"/>
      <c r="N178" s="148"/>
    </row>
    <row r="179" spans="1:14" ht="16.5" customHeight="1" x14ac:dyDescent="0.25">
      <c r="A179" s="35">
        <v>30</v>
      </c>
      <c r="B179" s="36" t="s">
        <v>227</v>
      </c>
      <c r="C179" s="142" t="s">
        <v>64</v>
      </c>
      <c r="D179" s="35"/>
      <c r="E179" s="146"/>
      <c r="F179" s="9">
        <v>285</v>
      </c>
      <c r="G179" s="44">
        <v>1.698754246885617E-2</v>
      </c>
      <c r="H179" s="52" t="s">
        <v>33</v>
      </c>
      <c r="I179" s="41">
        <v>7.7252999999999998</v>
      </c>
      <c r="J179" s="44">
        <v>1.4046000000000001</v>
      </c>
      <c r="K179" s="9">
        <v>16777</v>
      </c>
      <c r="L179" s="147">
        <v>2.3967142857142858</v>
      </c>
      <c r="M179" s="148"/>
      <c r="N179" s="148"/>
    </row>
    <row r="180" spans="1:14" ht="16.5" customHeight="1" x14ac:dyDescent="0.25">
      <c r="A180" s="35">
        <v>31</v>
      </c>
      <c r="B180" s="36" t="s">
        <v>228</v>
      </c>
      <c r="C180" s="142" t="s">
        <v>64</v>
      </c>
      <c r="D180" s="35"/>
      <c r="E180" s="146"/>
      <c r="F180" s="9">
        <v>256</v>
      </c>
      <c r="G180" s="44">
        <v>3.0103480714957668E-2</v>
      </c>
      <c r="H180" s="52" t="s">
        <v>33</v>
      </c>
      <c r="I180" s="41">
        <v>3.5051999999999999</v>
      </c>
      <c r="J180" s="44">
        <v>0.63730909090909094</v>
      </c>
      <c r="K180" s="9">
        <v>8504</v>
      </c>
      <c r="L180" s="147">
        <v>1.2148571428571429</v>
      </c>
      <c r="M180" s="148"/>
      <c r="N180" s="148"/>
    </row>
    <row r="181" spans="1:14" ht="16.5" customHeight="1" x14ac:dyDescent="0.25">
      <c r="A181" s="35">
        <v>32</v>
      </c>
      <c r="B181" s="36" t="s">
        <v>229</v>
      </c>
      <c r="C181" s="142" t="s">
        <v>64</v>
      </c>
      <c r="D181" s="35" t="s">
        <v>25</v>
      </c>
      <c r="E181" s="146"/>
      <c r="F181" s="9">
        <v>849</v>
      </c>
      <c r="G181" s="44">
        <v>0.22046221760581666</v>
      </c>
      <c r="H181" s="52" t="s">
        <v>33</v>
      </c>
      <c r="I181" s="41">
        <v>3.8725999999999998</v>
      </c>
      <c r="J181" s="44">
        <v>0.70410909090909091</v>
      </c>
      <c r="K181" s="9">
        <v>3851</v>
      </c>
      <c r="L181" s="147">
        <f>55.0142857142857%*2</f>
        <v>1.1002857142857139</v>
      </c>
      <c r="M181" s="148"/>
      <c r="N181" s="148"/>
    </row>
    <row r="182" spans="1:14" ht="16.5" customHeight="1" x14ac:dyDescent="0.25">
      <c r="A182" s="35">
        <v>33</v>
      </c>
      <c r="B182" s="36" t="s">
        <v>230</v>
      </c>
      <c r="C182" s="142" t="s">
        <v>64</v>
      </c>
      <c r="D182" s="35"/>
      <c r="E182" s="146"/>
      <c r="F182" s="9">
        <v>180</v>
      </c>
      <c r="G182" s="44">
        <v>2.5666619135890488E-2</v>
      </c>
      <c r="H182" s="52" t="s">
        <v>33</v>
      </c>
      <c r="I182" s="41">
        <v>5.4840999999999998</v>
      </c>
      <c r="J182" s="44">
        <v>0.99710909090909083</v>
      </c>
      <c r="K182" s="9">
        <v>7013</v>
      </c>
      <c r="L182" s="147">
        <v>1.0018571428571428</v>
      </c>
      <c r="M182" s="148"/>
      <c r="N182" s="148"/>
    </row>
    <row r="183" spans="1:14" ht="16.5" customHeight="1" x14ac:dyDescent="0.25">
      <c r="A183" s="35">
        <v>34</v>
      </c>
      <c r="B183" s="36" t="s">
        <v>231</v>
      </c>
      <c r="C183" s="142" t="s">
        <v>64</v>
      </c>
      <c r="D183" s="35"/>
      <c r="E183" s="146"/>
      <c r="F183" s="9">
        <v>589</v>
      </c>
      <c r="G183" s="44">
        <v>3.1894731142037148E-2</v>
      </c>
      <c r="H183" s="52" t="s">
        <v>33</v>
      </c>
      <c r="I183" s="41">
        <v>18.477</v>
      </c>
      <c r="J183" s="44">
        <v>3.3594545454545455</v>
      </c>
      <c r="K183" s="9">
        <v>18467</v>
      </c>
      <c r="L183" s="147">
        <v>2.6381428571428573</v>
      </c>
      <c r="M183" s="148"/>
      <c r="N183" s="148"/>
    </row>
    <row r="184" spans="1:14" ht="16.5" customHeight="1" x14ac:dyDescent="0.25">
      <c r="A184" s="35">
        <v>35</v>
      </c>
      <c r="B184" s="36" t="s">
        <v>232</v>
      </c>
      <c r="C184" s="142" t="s">
        <v>64</v>
      </c>
      <c r="D184" s="35"/>
      <c r="E184" s="146"/>
      <c r="F184" s="9">
        <v>609</v>
      </c>
      <c r="G184" s="44">
        <v>5.1887194342677002E-2</v>
      </c>
      <c r="H184" s="52" t="s">
        <v>33</v>
      </c>
      <c r="I184" s="41">
        <v>14.367000000000001</v>
      </c>
      <c r="J184" s="44">
        <v>2.6121818181818184</v>
      </c>
      <c r="K184" s="9">
        <v>11737</v>
      </c>
      <c r="L184" s="147">
        <v>1.6767142857142858</v>
      </c>
      <c r="M184" s="148"/>
      <c r="N184" s="148"/>
    </row>
    <row r="185" spans="1:14" ht="16.5" customHeight="1" x14ac:dyDescent="0.25">
      <c r="A185" s="35">
        <v>36</v>
      </c>
      <c r="B185" s="36" t="s">
        <v>233</v>
      </c>
      <c r="C185" s="142" t="s">
        <v>64</v>
      </c>
      <c r="D185" s="35"/>
      <c r="E185" s="146"/>
      <c r="F185" s="9">
        <v>149</v>
      </c>
      <c r="G185" s="44">
        <v>2.2562083585705633E-2</v>
      </c>
      <c r="H185" s="52" t="s">
        <v>33</v>
      </c>
      <c r="I185" s="41">
        <v>4.7874999999999996</v>
      </c>
      <c r="J185" s="44">
        <v>0.87045454545454537</v>
      </c>
      <c r="K185" s="9">
        <v>6604</v>
      </c>
      <c r="L185" s="147">
        <v>0.94342857142857139</v>
      </c>
      <c r="M185" s="148"/>
      <c r="N185" s="148"/>
    </row>
    <row r="186" spans="1:14" ht="16.5" customHeight="1" x14ac:dyDescent="0.25">
      <c r="A186" s="35">
        <v>37</v>
      </c>
      <c r="B186" s="36" t="s">
        <v>234</v>
      </c>
      <c r="C186" s="142" t="s">
        <v>64</v>
      </c>
      <c r="D186" s="35"/>
      <c r="E186" s="146"/>
      <c r="F186" s="9">
        <v>455</v>
      </c>
      <c r="G186" s="44">
        <v>2.4487379581292719E-2</v>
      </c>
      <c r="H186" s="52" t="s">
        <v>33</v>
      </c>
      <c r="I186" s="41">
        <v>14.8216</v>
      </c>
      <c r="J186" s="44">
        <v>2.6948363636363637</v>
      </c>
      <c r="K186" s="9">
        <v>18581</v>
      </c>
      <c r="L186" s="147">
        <v>2.6544285714285714</v>
      </c>
      <c r="M186" s="148"/>
      <c r="N186" s="148"/>
    </row>
    <row r="187" spans="1:14" ht="16.5" customHeight="1" x14ac:dyDescent="0.25">
      <c r="A187" s="35">
        <v>38</v>
      </c>
      <c r="B187" s="36" t="s">
        <v>235</v>
      </c>
      <c r="C187" s="142" t="s">
        <v>64</v>
      </c>
      <c r="D187" s="35"/>
      <c r="E187" s="146"/>
      <c r="F187" s="9">
        <v>229</v>
      </c>
      <c r="G187" s="44">
        <v>2.3379275140377742E-2</v>
      </c>
      <c r="H187" s="52" t="s">
        <v>33</v>
      </c>
      <c r="I187" s="41">
        <v>6.4745000000000008</v>
      </c>
      <c r="J187" s="44">
        <v>1.1771818181818183</v>
      </c>
      <c r="K187" s="9">
        <v>9795</v>
      </c>
      <c r="L187" s="147">
        <v>1.3992857142857142</v>
      </c>
      <c r="M187" s="148"/>
      <c r="N187" s="148"/>
    </row>
    <row r="188" spans="1:14" ht="16.5" customHeight="1" x14ac:dyDescent="0.25">
      <c r="A188" s="35">
        <v>39</v>
      </c>
      <c r="B188" s="36" t="s">
        <v>236</v>
      </c>
      <c r="C188" s="142" t="s">
        <v>64</v>
      </c>
      <c r="D188" s="35"/>
      <c r="E188" s="146"/>
      <c r="F188" s="9">
        <v>325</v>
      </c>
      <c r="G188" s="44">
        <v>3.1325301204819279E-2</v>
      </c>
      <c r="H188" s="52" t="s">
        <v>33</v>
      </c>
      <c r="I188" s="41">
        <v>9.3250999999999991</v>
      </c>
      <c r="J188" s="44">
        <v>1.695472727272727</v>
      </c>
      <c r="K188" s="9">
        <v>10375</v>
      </c>
      <c r="L188" s="147">
        <v>1.4821428571428572</v>
      </c>
      <c r="M188" s="148"/>
      <c r="N188" s="148"/>
    </row>
    <row r="189" spans="1:14" ht="16.5" customHeight="1" x14ac:dyDescent="0.25">
      <c r="A189" s="35">
        <v>40</v>
      </c>
      <c r="B189" s="36" t="s">
        <v>237</v>
      </c>
      <c r="C189" s="142" t="s">
        <v>64</v>
      </c>
      <c r="D189" s="35"/>
      <c r="E189" s="146"/>
      <c r="F189" s="9">
        <v>404</v>
      </c>
      <c r="G189" s="44">
        <v>4.284653727860855E-2</v>
      </c>
      <c r="H189" s="52" t="s">
        <v>33</v>
      </c>
      <c r="I189" s="41">
        <v>8.3103999999999996</v>
      </c>
      <c r="J189" s="44">
        <v>1.5109818181818182</v>
      </c>
      <c r="K189" s="9">
        <v>9429</v>
      </c>
      <c r="L189" s="147">
        <v>1.347</v>
      </c>
      <c r="M189" s="148"/>
      <c r="N189" s="148"/>
    </row>
    <row r="190" spans="1:14" ht="16.5" customHeight="1" x14ac:dyDescent="0.25">
      <c r="A190" s="35">
        <v>41</v>
      </c>
      <c r="B190" s="36" t="s">
        <v>202</v>
      </c>
      <c r="C190" s="142" t="s">
        <v>64</v>
      </c>
      <c r="D190" s="35"/>
      <c r="E190" s="146"/>
      <c r="F190" s="9">
        <v>378</v>
      </c>
      <c r="G190" s="44">
        <v>2.7884331661257009E-2</v>
      </c>
      <c r="H190" s="52" t="s">
        <v>33</v>
      </c>
      <c r="I190" s="41">
        <v>9.0987000000000009</v>
      </c>
      <c r="J190" s="44">
        <v>1.6543090909090912</v>
      </c>
      <c r="K190" s="9">
        <v>13556</v>
      </c>
      <c r="L190" s="147">
        <v>1.9365714285714286</v>
      </c>
      <c r="M190" s="148"/>
      <c r="N190" s="148"/>
    </row>
    <row r="191" spans="1:14" x14ac:dyDescent="0.25">
      <c r="A191" s="159" t="s">
        <v>244</v>
      </c>
      <c r="B191" s="159"/>
      <c r="C191" s="159"/>
      <c r="D191" s="159"/>
      <c r="E191" s="159"/>
      <c r="F191" s="159"/>
      <c r="G191" s="159"/>
      <c r="H191" s="159"/>
      <c r="I191" s="159"/>
      <c r="J191" s="159"/>
      <c r="K191" s="159"/>
      <c r="L191" s="159"/>
      <c r="M191" s="148"/>
      <c r="N191" s="148"/>
    </row>
  </sheetData>
  <autoFilter ref="A9:N190" xr:uid="{00000000-0009-0000-0000-000001000000}"/>
  <mergeCells count="16">
    <mergeCell ref="A191:L191"/>
    <mergeCell ref="N7:N8"/>
    <mergeCell ref="J1:L1"/>
    <mergeCell ref="A5:L5"/>
    <mergeCell ref="B7:B8"/>
    <mergeCell ref="I7:J7"/>
    <mergeCell ref="A4:L4"/>
    <mergeCell ref="K7:L7"/>
    <mergeCell ref="A7:A8"/>
    <mergeCell ref="C7:C8"/>
    <mergeCell ref="D7:D8"/>
    <mergeCell ref="E7:E8"/>
    <mergeCell ref="F7:G7"/>
    <mergeCell ref="H7:H8"/>
    <mergeCell ref="M7:M8"/>
    <mergeCell ref="A2:D2"/>
  </mergeCells>
  <printOptions horizontalCentered="1"/>
  <pageMargins left="0.19685039370078741" right="0.19685039370078741" top="0.43307086614173229" bottom="0.43307086614173229" header="0.23622047244094491" footer="0.31496062992125984"/>
  <pageSetup paperSize="9" orientation="landscape" blackAndWhite="1" r:id="rId1"/>
  <headerFooter differentFirst="1">
    <oddHeader>&amp;C&amp;P</oddHeader>
  </headerFooter>
  <rowBreaks count="1" manualBreakCount="1">
    <brk id="1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tabSelected="1" zoomScale="85" zoomScaleNormal="85" workbookViewId="0">
      <pane xSplit="1" ySplit="9" topLeftCell="B10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5" x14ac:dyDescent="0.25"/>
  <cols>
    <col min="1" max="1" width="7" customWidth="1"/>
    <col min="2" max="2" width="19" customWidth="1"/>
    <col min="3" max="3" width="26.140625" customWidth="1"/>
    <col min="4" max="4" width="8.7109375" customWidth="1"/>
    <col min="5" max="5" width="7" customWidth="1"/>
    <col min="6" max="7" width="8" customWidth="1"/>
    <col min="8" max="8" width="9" customWidth="1"/>
    <col min="9" max="11" width="8" customWidth="1"/>
    <col min="12" max="12" width="9.42578125" customWidth="1"/>
    <col min="13" max="14" width="8.28515625" hidden="1" customWidth="1"/>
  </cols>
  <sheetData>
    <row r="1" spans="1:14" ht="18.75" x14ac:dyDescent="0.25">
      <c r="A1" s="1"/>
      <c r="J1" s="166" t="s">
        <v>16</v>
      </c>
      <c r="K1" s="166"/>
      <c r="L1" s="166"/>
    </row>
    <row r="2" spans="1:14" ht="16.5" x14ac:dyDescent="0.25">
      <c r="A2" s="165" t="s">
        <v>28</v>
      </c>
      <c r="B2" s="165"/>
      <c r="C2" s="165"/>
      <c r="D2" s="2"/>
      <c r="E2" s="2"/>
      <c r="F2" s="2"/>
      <c r="G2" s="2"/>
      <c r="H2" s="2"/>
      <c r="I2" s="2"/>
      <c r="J2" s="2"/>
      <c r="K2" s="2"/>
      <c r="L2" s="2"/>
    </row>
    <row r="3" spans="1:14" ht="16.5" x14ac:dyDescent="0.25">
      <c r="A3" s="14"/>
      <c r="B3" s="14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18.75" x14ac:dyDescent="0.25">
      <c r="A4" s="167" t="s">
        <v>17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4" ht="18.75" x14ac:dyDescent="0.25">
      <c r="A5" s="168" t="str">
        <f>'PL1 - 1A'!A5:K5</f>
        <v>(Kèm theo Đề án số ………./ĐA-UBND ngày ………/………/2024 của UBND tỉnh Thái Nguyên)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4" ht="10.5" customHeight="1" x14ac:dyDescent="0.25">
      <c r="A6" s="13"/>
    </row>
    <row r="7" spans="1:14" ht="34.5" customHeight="1" x14ac:dyDescent="0.25">
      <c r="A7" s="169" t="s">
        <v>23</v>
      </c>
      <c r="B7" s="169" t="s">
        <v>13</v>
      </c>
      <c r="C7" s="169" t="s">
        <v>2</v>
      </c>
      <c r="D7" s="169" t="s">
        <v>3</v>
      </c>
      <c r="E7" s="169" t="s">
        <v>4</v>
      </c>
      <c r="F7" s="169" t="s">
        <v>44</v>
      </c>
      <c r="G7" s="169"/>
      <c r="H7" s="169" t="s">
        <v>24</v>
      </c>
      <c r="I7" s="169" t="s">
        <v>45</v>
      </c>
      <c r="J7" s="169"/>
      <c r="K7" s="169" t="s">
        <v>46</v>
      </c>
      <c r="L7" s="169"/>
      <c r="M7" s="163" t="s">
        <v>65</v>
      </c>
      <c r="N7" s="164"/>
    </row>
    <row r="8" spans="1:14" ht="69" customHeight="1" x14ac:dyDescent="0.25">
      <c r="A8" s="169"/>
      <c r="B8" s="169"/>
      <c r="C8" s="169"/>
      <c r="D8" s="169"/>
      <c r="E8" s="169"/>
      <c r="F8" s="75" t="s">
        <v>8</v>
      </c>
      <c r="G8" s="75" t="s">
        <v>9</v>
      </c>
      <c r="H8" s="169"/>
      <c r="I8" s="75" t="s">
        <v>15</v>
      </c>
      <c r="J8" s="75" t="s">
        <v>9</v>
      </c>
      <c r="K8" s="75" t="s">
        <v>14</v>
      </c>
      <c r="L8" s="75" t="s">
        <v>9</v>
      </c>
      <c r="M8" s="75" t="s">
        <v>6</v>
      </c>
      <c r="N8" s="75" t="s">
        <v>7</v>
      </c>
    </row>
    <row r="9" spans="1:14" s="55" customFormat="1" ht="12" x14ac:dyDescent="0.2">
      <c r="A9" s="76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6">
        <v>9</v>
      </c>
      <c r="J9" s="76">
        <v>10</v>
      </c>
      <c r="K9" s="76">
        <v>11</v>
      </c>
      <c r="L9" s="76">
        <v>12</v>
      </c>
      <c r="M9" s="76">
        <v>13</v>
      </c>
      <c r="N9" s="76">
        <v>14</v>
      </c>
    </row>
    <row r="10" spans="1:14" s="8" customFormat="1" ht="47.25" customHeight="1" x14ac:dyDescent="0.25">
      <c r="A10" s="53" t="s">
        <v>10</v>
      </c>
      <c r="B10" s="4" t="s">
        <v>11</v>
      </c>
      <c r="C10" s="4"/>
      <c r="D10" s="4"/>
      <c r="E10" s="4"/>
      <c r="F10" s="10"/>
      <c r="G10" s="11"/>
      <c r="H10" s="53"/>
      <c r="I10" s="4"/>
      <c r="J10" s="11"/>
      <c r="K10" s="10"/>
      <c r="L10" s="11"/>
      <c r="M10" s="11"/>
      <c r="N10" s="11"/>
    </row>
    <row r="11" spans="1:14" ht="47.25" customHeight="1" x14ac:dyDescent="0.25">
      <c r="A11" s="3">
        <v>1</v>
      </c>
      <c r="B11" s="61" t="s">
        <v>36</v>
      </c>
      <c r="C11" s="61" t="s">
        <v>40</v>
      </c>
      <c r="D11" s="62" t="s">
        <v>25</v>
      </c>
      <c r="E11" s="61"/>
      <c r="F11" s="63">
        <f>'PL1 - 2A'!F118</f>
        <v>750</v>
      </c>
      <c r="G11" s="64">
        <f>'PL1 - 2A'!G118</f>
        <v>0.18283764017552415</v>
      </c>
      <c r="H11" s="63"/>
      <c r="I11" s="72">
        <f>'PL1 - 2A'!I118</f>
        <v>8.4776100000000003</v>
      </c>
      <c r="J11" s="56">
        <f>I11/M11</f>
        <v>0.16955220000000001</v>
      </c>
      <c r="K11" s="57">
        <f>'PL1 - 2A'!K118</f>
        <v>4102</v>
      </c>
      <c r="L11" s="56">
        <f>K11/N11</f>
        <v>0.82040000000000002</v>
      </c>
      <c r="M11" s="7">
        <v>50</v>
      </c>
      <c r="N11" s="58">
        <v>5000</v>
      </c>
    </row>
    <row r="12" spans="1:14" ht="47.25" customHeight="1" x14ac:dyDescent="0.25">
      <c r="A12" s="3">
        <v>2</v>
      </c>
      <c r="B12" s="61" t="s">
        <v>35</v>
      </c>
      <c r="C12" s="61" t="s">
        <v>40</v>
      </c>
      <c r="D12" s="62" t="s">
        <v>25</v>
      </c>
      <c r="E12" s="61"/>
      <c r="F12" s="63">
        <f>'PL1 - 2A'!F115</f>
        <v>2506</v>
      </c>
      <c r="G12" s="64">
        <f>'PL1 - 2A'!G115</f>
        <v>0.67113015532940545</v>
      </c>
      <c r="H12" s="71"/>
      <c r="I12" s="72">
        <f>'PL1 - 2A'!I115</f>
        <v>9.3268299999999993</v>
      </c>
      <c r="J12" s="56">
        <f>I12/M12</f>
        <v>0.1865366</v>
      </c>
      <c r="K12" s="57">
        <f>'PL1 - 2A'!K115</f>
        <v>3734</v>
      </c>
      <c r="L12" s="56">
        <f>K12/N12</f>
        <v>2.1337142857142859</v>
      </c>
      <c r="M12" s="7">
        <v>50</v>
      </c>
      <c r="N12" s="58">
        <v>1750</v>
      </c>
    </row>
    <row r="13" spans="1:14" ht="47.25" customHeight="1" x14ac:dyDescent="0.25">
      <c r="A13" s="3">
        <v>3</v>
      </c>
      <c r="B13" s="5" t="s">
        <v>20</v>
      </c>
      <c r="C13" s="5" t="s">
        <v>60</v>
      </c>
      <c r="D13" s="3" t="s">
        <v>25</v>
      </c>
      <c r="E13" s="6"/>
      <c r="F13" s="9">
        <f>'PL1 - 2A'!F16</f>
        <v>1032</v>
      </c>
      <c r="G13" s="56">
        <v>0.24199999999999999</v>
      </c>
      <c r="H13" s="9" t="str">
        <f>'PL1 - 2A'!H16</f>
        <v/>
      </c>
      <c r="I13" s="42">
        <f>'PL1 - 2A'!I16</f>
        <v>6.3372999999999999</v>
      </c>
      <c r="J13" s="56">
        <f>I13/M13</f>
        <v>0.126746</v>
      </c>
      <c r="K13" s="9">
        <f>'PL1 - 2A'!K16</f>
        <v>4256</v>
      </c>
      <c r="L13" s="56">
        <f>K13/N13</f>
        <v>0.85119999999999996</v>
      </c>
      <c r="M13" s="7">
        <v>50</v>
      </c>
      <c r="N13" s="58">
        <v>5000</v>
      </c>
    </row>
    <row r="14" spans="1:14" s="8" customFormat="1" ht="47.25" customHeight="1" x14ac:dyDescent="0.25">
      <c r="A14" s="53" t="s">
        <v>12</v>
      </c>
      <c r="B14" s="77" t="s">
        <v>245</v>
      </c>
      <c r="C14" s="4"/>
      <c r="D14" s="4"/>
      <c r="E14" s="4"/>
      <c r="F14" s="10"/>
      <c r="G14" s="60"/>
      <c r="H14" s="53"/>
      <c r="I14" s="73"/>
      <c r="J14" s="56"/>
      <c r="K14" s="10"/>
      <c r="L14" s="56"/>
      <c r="M14" s="7"/>
      <c r="N14" s="58"/>
    </row>
    <row r="15" spans="1:14" s="8" customFormat="1" ht="47.25" customHeight="1" x14ac:dyDescent="0.25">
      <c r="A15" s="53" t="s">
        <v>30</v>
      </c>
      <c r="B15" s="77" t="s">
        <v>53</v>
      </c>
      <c r="C15" s="4"/>
      <c r="D15" s="4"/>
      <c r="E15" s="4"/>
      <c r="F15" s="10"/>
      <c r="G15" s="60"/>
      <c r="H15" s="53"/>
      <c r="I15" s="73"/>
      <c r="J15" s="59"/>
      <c r="K15" s="10"/>
      <c r="L15" s="59"/>
      <c r="M15" s="7"/>
      <c r="N15" s="58"/>
    </row>
  </sheetData>
  <mergeCells count="14">
    <mergeCell ref="M7:N7"/>
    <mergeCell ref="A2:C2"/>
    <mergeCell ref="J1:L1"/>
    <mergeCell ref="A4:L4"/>
    <mergeCell ref="A5:L5"/>
    <mergeCell ref="A7:A8"/>
    <mergeCell ref="B7:B8"/>
    <mergeCell ref="C7:C8"/>
    <mergeCell ref="D7:D8"/>
    <mergeCell ref="E7:E8"/>
    <mergeCell ref="F7:G7"/>
    <mergeCell ref="H7:H8"/>
    <mergeCell ref="I7:J7"/>
    <mergeCell ref="K7:L7"/>
  </mergeCells>
  <printOptions horizontalCentered="1"/>
  <pageMargins left="0.19685039370078741" right="0.19685039370078741" top="0.47244094488188981" bottom="0.35433070866141736" header="0.31496062992125984" footer="0.31496062992125984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Normal="100" workbookViewId="0">
      <pane xSplit="1" ySplit="9" topLeftCell="B10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5" x14ac:dyDescent="0.25"/>
  <cols>
    <col min="1" max="1" width="5.7109375" customWidth="1"/>
    <col min="2" max="2" width="20.85546875" customWidth="1"/>
    <col min="3" max="3" width="24.7109375" customWidth="1"/>
    <col min="4" max="4" width="7.5703125" customWidth="1"/>
    <col min="5" max="5" width="7" customWidth="1"/>
    <col min="6" max="7" width="8" customWidth="1"/>
    <col min="8" max="8" width="9.140625" customWidth="1"/>
    <col min="9" max="11" width="8" customWidth="1"/>
    <col min="12" max="12" width="9" customWidth="1"/>
    <col min="13" max="14" width="9.7109375" hidden="1" customWidth="1"/>
  </cols>
  <sheetData>
    <row r="1" spans="1:14" ht="18.75" x14ac:dyDescent="0.25">
      <c r="A1" s="1"/>
      <c r="J1" s="166" t="s">
        <v>47</v>
      </c>
      <c r="K1" s="166"/>
      <c r="L1" s="166"/>
    </row>
    <row r="2" spans="1:14" ht="16.5" x14ac:dyDescent="0.25">
      <c r="A2" s="165" t="s">
        <v>28</v>
      </c>
      <c r="B2" s="165"/>
      <c r="C2" s="165"/>
      <c r="D2" s="2"/>
      <c r="E2" s="2"/>
      <c r="F2" s="2"/>
      <c r="G2" s="2"/>
      <c r="H2" s="2"/>
      <c r="I2" s="2"/>
      <c r="J2" s="2"/>
      <c r="K2" s="2"/>
      <c r="L2" s="2"/>
    </row>
    <row r="3" spans="1:14" ht="16.5" x14ac:dyDescent="0.25">
      <c r="A3" s="14"/>
      <c r="B3" s="14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42" customHeight="1" x14ac:dyDescent="0.25">
      <c r="A4" s="170" t="s">
        <v>241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4" ht="18.75" x14ac:dyDescent="0.25">
      <c r="A5" s="168" t="str">
        <f>'PL1 - 1A'!A5:K5</f>
        <v>(Kèm theo Đề án số ………./ĐA-UBND ngày ………/………/2024 của UBND tỉnh Thái Nguyên)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4" ht="13.5" customHeight="1" x14ac:dyDescent="0.25">
      <c r="A6" s="13"/>
    </row>
    <row r="7" spans="1:14" ht="34.5" customHeight="1" x14ac:dyDescent="0.25">
      <c r="A7" s="169" t="s">
        <v>23</v>
      </c>
      <c r="B7" s="169" t="s">
        <v>13</v>
      </c>
      <c r="C7" s="169" t="s">
        <v>2</v>
      </c>
      <c r="D7" s="169" t="s">
        <v>3</v>
      </c>
      <c r="E7" s="169" t="s">
        <v>4</v>
      </c>
      <c r="F7" s="169" t="s">
        <v>44</v>
      </c>
      <c r="G7" s="169"/>
      <c r="H7" s="169" t="s">
        <v>24</v>
      </c>
      <c r="I7" s="169" t="s">
        <v>45</v>
      </c>
      <c r="J7" s="169"/>
      <c r="K7" s="169" t="s">
        <v>46</v>
      </c>
      <c r="L7" s="169"/>
      <c r="M7" s="163" t="s">
        <v>65</v>
      </c>
      <c r="N7" s="164"/>
    </row>
    <row r="8" spans="1:14" ht="69" customHeight="1" x14ac:dyDescent="0.25">
      <c r="A8" s="169"/>
      <c r="B8" s="169"/>
      <c r="C8" s="169"/>
      <c r="D8" s="169"/>
      <c r="E8" s="169"/>
      <c r="F8" s="75" t="s">
        <v>8</v>
      </c>
      <c r="G8" s="75" t="s">
        <v>9</v>
      </c>
      <c r="H8" s="169"/>
      <c r="I8" s="75" t="s">
        <v>15</v>
      </c>
      <c r="J8" s="75" t="s">
        <v>9</v>
      </c>
      <c r="K8" s="75" t="s">
        <v>14</v>
      </c>
      <c r="L8" s="75" t="s">
        <v>9</v>
      </c>
      <c r="M8" s="75" t="s">
        <v>6</v>
      </c>
      <c r="N8" s="75" t="s">
        <v>7</v>
      </c>
    </row>
    <row r="9" spans="1:14" s="55" customFormat="1" ht="12" x14ac:dyDescent="0.2">
      <c r="A9" s="76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6">
        <v>9</v>
      </c>
      <c r="J9" s="76">
        <v>10</v>
      </c>
      <c r="K9" s="76">
        <v>11</v>
      </c>
      <c r="L9" s="76">
        <v>12</v>
      </c>
      <c r="M9" s="76">
        <v>13</v>
      </c>
      <c r="N9" s="76">
        <v>14</v>
      </c>
    </row>
    <row r="10" spans="1:14" s="8" customFormat="1" ht="36" customHeight="1" x14ac:dyDescent="0.25">
      <c r="A10" s="53" t="s">
        <v>10</v>
      </c>
      <c r="B10" s="4" t="s">
        <v>37</v>
      </c>
      <c r="C10" s="4"/>
      <c r="D10" s="4"/>
      <c r="E10" s="4"/>
      <c r="F10" s="10"/>
      <c r="G10" s="60"/>
      <c r="H10" s="53"/>
      <c r="I10" s="73"/>
      <c r="J10" s="56"/>
      <c r="K10" s="10"/>
      <c r="L10" s="56"/>
      <c r="M10" s="7"/>
      <c r="N10" s="58"/>
    </row>
    <row r="11" spans="1:14" s="15" customFormat="1" ht="36" customHeight="1" x14ac:dyDescent="0.25">
      <c r="A11" s="3">
        <v>1</v>
      </c>
      <c r="B11" s="5" t="s">
        <v>34</v>
      </c>
      <c r="C11" s="5" t="s">
        <v>39</v>
      </c>
      <c r="D11" s="3" t="s">
        <v>25</v>
      </c>
      <c r="E11" s="5"/>
      <c r="F11" s="58">
        <f>'PL1 - 2A'!F142</f>
        <v>440</v>
      </c>
      <c r="G11" s="60">
        <f>'PL1 - 2A'!G142</f>
        <v>0.10404350910380705</v>
      </c>
      <c r="H11" s="58" t="str">
        <f>'PL1 - 2A'!H142</f>
        <v/>
      </c>
      <c r="I11" s="74">
        <f>'PL1 - 2A'!I142</f>
        <v>6.3436500000000002</v>
      </c>
      <c r="J11" s="56">
        <f>I11/M11</f>
        <v>0.45311785714285718</v>
      </c>
      <c r="K11" s="58">
        <f>'PL1 - 2A'!K142</f>
        <v>4229</v>
      </c>
      <c r="L11" s="56">
        <f>K11/N11</f>
        <v>1.05725</v>
      </c>
      <c r="M11" s="7">
        <v>14</v>
      </c>
      <c r="N11" s="58">
        <v>4000</v>
      </c>
    </row>
    <row r="12" spans="1:14" s="15" customFormat="1" ht="36" customHeight="1" x14ac:dyDescent="0.25">
      <c r="A12" s="3">
        <v>2</v>
      </c>
      <c r="B12" s="5" t="s">
        <v>41</v>
      </c>
      <c r="C12" s="5" t="s">
        <v>38</v>
      </c>
      <c r="D12" s="3" t="s">
        <v>25</v>
      </c>
      <c r="E12" s="6"/>
      <c r="F12" s="9">
        <f>'PL1 - 2A'!F141</f>
        <v>261</v>
      </c>
      <c r="G12" s="56">
        <f>'PL1 - 2A'!G141</f>
        <v>6.2997827661115127E-2</v>
      </c>
      <c r="H12" s="9" t="str">
        <f>'PL1 - 2A'!H141</f>
        <v/>
      </c>
      <c r="I12" s="42">
        <f>'PL1 - 2A'!I141</f>
        <v>3.7683800000000001</v>
      </c>
      <c r="J12" s="56">
        <f>I12/M12</f>
        <v>0.26917000000000002</v>
      </c>
      <c r="K12" s="9">
        <f>'PL1 - 2A'!K141</f>
        <v>4143</v>
      </c>
      <c r="L12" s="56">
        <f>K12/N12</f>
        <v>1.0357499999999999</v>
      </c>
      <c r="M12" s="7">
        <v>14</v>
      </c>
      <c r="N12" s="58">
        <v>4000</v>
      </c>
    </row>
    <row r="13" spans="1:14" s="8" customFormat="1" ht="36" customHeight="1" x14ac:dyDescent="0.25">
      <c r="A13" s="3">
        <v>3</v>
      </c>
      <c r="B13" s="5" t="str">
        <f>'PL1 - 2A'!B140</f>
        <v>Thị trấn Đu</v>
      </c>
      <c r="C13" s="5" t="s">
        <v>38</v>
      </c>
      <c r="D13" s="3" t="s">
        <v>25</v>
      </c>
      <c r="E13" s="5"/>
      <c r="F13" s="58">
        <f>'PL1 - 2A'!F140</f>
        <v>2440</v>
      </c>
      <c r="G13" s="60">
        <f>'PL1 - 2A'!G140</f>
        <v>0.25185796862097443</v>
      </c>
      <c r="H13" s="5" t="str">
        <f>'PL1 - 2A'!H140</f>
        <v/>
      </c>
      <c r="I13" s="74">
        <f>'PL1 - 2A'!I140</f>
        <v>9.3615200000000005</v>
      </c>
      <c r="J13" s="64">
        <f>I13/M13</f>
        <v>0.66868000000000005</v>
      </c>
      <c r="K13" s="58">
        <f>'PL1 - 2A'!K140</f>
        <v>9688</v>
      </c>
      <c r="L13" s="64">
        <f>K13/N13</f>
        <v>2.4220000000000002</v>
      </c>
      <c r="M13" s="7">
        <v>14</v>
      </c>
      <c r="N13" s="58">
        <v>4000</v>
      </c>
    </row>
    <row r="14" spans="1:14" s="8" customFormat="1" ht="36" customHeight="1" x14ac:dyDescent="0.25">
      <c r="A14" s="3">
        <v>4</v>
      </c>
      <c r="B14" s="5" t="str">
        <f>'PL1 - 2A'!B139</f>
        <v>Thị trấn Chợ Chu</v>
      </c>
      <c r="C14" s="61" t="s">
        <v>43</v>
      </c>
      <c r="D14" s="62" t="s">
        <v>25</v>
      </c>
      <c r="E14" s="5"/>
      <c r="F14" s="9">
        <f>'PL1 - 2A'!F139</f>
        <v>3262</v>
      </c>
      <c r="G14" s="56">
        <f>'PL1 - 2A'!G139</f>
        <v>0.45412780175414175</v>
      </c>
      <c r="H14" s="9" t="str">
        <f>'PL1 - 2A'!H139</f>
        <v/>
      </c>
      <c r="I14" s="42">
        <f>'PL1 - 2A'!I139</f>
        <v>4.4378099999999998</v>
      </c>
      <c r="J14" s="56">
        <f>I14/M14</f>
        <v>0.31698642857142856</v>
      </c>
      <c r="K14" s="9">
        <f>'PL1 - 2A'!K139</f>
        <v>7183</v>
      </c>
      <c r="L14" s="56">
        <f>K14/N14</f>
        <v>1.79575</v>
      </c>
      <c r="M14" s="7">
        <v>14</v>
      </c>
      <c r="N14" s="58">
        <v>4000</v>
      </c>
    </row>
    <row r="15" spans="1:14" s="8" customFormat="1" ht="36" customHeight="1" x14ac:dyDescent="0.25">
      <c r="A15" s="53" t="s">
        <v>12</v>
      </c>
      <c r="B15" s="4" t="s">
        <v>11</v>
      </c>
      <c r="C15" s="4"/>
      <c r="D15" s="4"/>
      <c r="E15" s="4"/>
      <c r="F15" s="10"/>
      <c r="G15" s="11"/>
      <c r="H15" s="53"/>
      <c r="I15" s="4"/>
      <c r="J15" s="11"/>
      <c r="K15" s="10"/>
      <c r="L15" s="11"/>
      <c r="M15" s="11"/>
      <c r="N15" s="11"/>
    </row>
    <row r="16" spans="1:14" ht="36" customHeight="1" x14ac:dyDescent="0.25">
      <c r="A16" s="3">
        <v>1</v>
      </c>
      <c r="B16" s="5" t="s">
        <v>27</v>
      </c>
      <c r="C16" s="5" t="s">
        <v>60</v>
      </c>
      <c r="D16" s="3" t="s">
        <v>25</v>
      </c>
      <c r="E16" s="6"/>
      <c r="F16" s="9">
        <f>'PL1 - 2A'!F21</f>
        <v>5126</v>
      </c>
      <c r="G16" s="56">
        <f>'PL1 - 2A'!G21</f>
        <v>0.3226740526249528</v>
      </c>
      <c r="H16" s="9" t="str">
        <f>'PL1 - 2A'!H21</f>
        <v/>
      </c>
      <c r="I16" s="42">
        <f>'PL1 - 2A'!I21</f>
        <v>16.619990000000001</v>
      </c>
      <c r="J16" s="56">
        <f>I16/M16</f>
        <v>0.33239980000000002</v>
      </c>
      <c r="K16" s="9">
        <f>'PL1 - 2A'!K21</f>
        <v>15886</v>
      </c>
      <c r="L16" s="56">
        <f>K16/N16</f>
        <v>6.3544</v>
      </c>
      <c r="M16" s="7">
        <v>50</v>
      </c>
      <c r="N16" s="58">
        <v>2500</v>
      </c>
    </row>
    <row r="17" spans="1:14" s="8" customFormat="1" ht="36" customHeight="1" x14ac:dyDescent="0.25">
      <c r="A17" s="53" t="s">
        <v>30</v>
      </c>
      <c r="B17" s="77" t="s">
        <v>53</v>
      </c>
      <c r="C17" s="4"/>
      <c r="D17" s="4"/>
      <c r="E17" s="4"/>
      <c r="F17" s="10"/>
      <c r="G17" s="60"/>
      <c r="H17" s="53"/>
      <c r="I17" s="73"/>
      <c r="J17" s="59"/>
      <c r="K17" s="10"/>
      <c r="L17" s="59"/>
      <c r="M17" s="7"/>
      <c r="N17" s="58"/>
    </row>
  </sheetData>
  <mergeCells count="14">
    <mergeCell ref="M7:N7"/>
    <mergeCell ref="H7:H8"/>
    <mergeCell ref="I7:J7"/>
    <mergeCell ref="K7:L7"/>
    <mergeCell ref="J1:L1"/>
    <mergeCell ref="A2:C2"/>
    <mergeCell ref="A4:L4"/>
    <mergeCell ref="A5:L5"/>
    <mergeCell ref="A7:A8"/>
    <mergeCell ref="B7:B8"/>
    <mergeCell ref="C7:C8"/>
    <mergeCell ref="D7:D8"/>
    <mergeCell ref="E7:E8"/>
    <mergeCell ref="F7:G7"/>
  </mergeCells>
  <printOptions horizontalCentered="1"/>
  <pageMargins left="0.19685039370078741" right="0.19685039370078741" top="0.27559055118110237" bottom="0.15748031496062992" header="0.31496062992125984" footer="0.31496062992125984"/>
  <pageSetup paperSize="9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"/>
  <sheetViews>
    <sheetView tabSelected="1" zoomScaleNormal="100" workbookViewId="0">
      <pane xSplit="1" ySplit="9" topLeftCell="B10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RowHeight="15" x14ac:dyDescent="0.25"/>
  <cols>
    <col min="1" max="1" width="5.42578125" customWidth="1"/>
    <col min="2" max="2" width="19.85546875" customWidth="1"/>
    <col min="3" max="3" width="24.5703125" customWidth="1"/>
    <col min="4" max="5" width="7.28515625" customWidth="1"/>
    <col min="6" max="6" width="8" customWidth="1"/>
    <col min="7" max="7" width="8.28515625" customWidth="1"/>
    <col min="8" max="8" width="9.140625" customWidth="1"/>
    <col min="9" max="9" width="8" customWidth="1"/>
    <col min="10" max="10" width="8.28515625" customWidth="1"/>
    <col min="11" max="11" width="9.28515625" customWidth="1"/>
    <col min="12" max="12" width="9" customWidth="1"/>
    <col min="13" max="14" width="8.85546875" hidden="1" customWidth="1"/>
  </cols>
  <sheetData>
    <row r="1" spans="1:14" ht="18.75" x14ac:dyDescent="0.25">
      <c r="A1" s="1"/>
      <c r="K1" s="120" t="s">
        <v>52</v>
      </c>
      <c r="M1" s="120"/>
      <c r="N1" s="120"/>
    </row>
    <row r="2" spans="1:14" ht="16.5" x14ac:dyDescent="0.25">
      <c r="A2" s="165" t="s">
        <v>28</v>
      </c>
      <c r="B2" s="165"/>
      <c r="C2" s="165"/>
      <c r="D2" s="2"/>
      <c r="E2" s="2"/>
      <c r="F2" s="2"/>
      <c r="G2" s="2"/>
      <c r="H2" s="2"/>
      <c r="I2" s="2"/>
      <c r="J2" s="2"/>
      <c r="K2" s="2"/>
      <c r="L2" s="2"/>
    </row>
    <row r="3" spans="1:14" ht="9.75" customHeight="1" x14ac:dyDescent="0.25">
      <c r="A3" s="14"/>
      <c r="B3" s="14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42" customHeight="1" x14ac:dyDescent="0.25">
      <c r="A4" s="170" t="s">
        <v>51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ht="18.75" x14ac:dyDescent="0.25">
      <c r="A5" s="168" t="str">
        <f>'PL1 - 1A'!A5:K5</f>
        <v>(Kèm theo Đề án số ………./ĐA-UBND ngày ………/………/2024 của UBND tỉnh Thái Nguyên)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</row>
    <row r="6" spans="1:14" ht="14.25" customHeight="1" x14ac:dyDescent="0.25">
      <c r="A6" s="13"/>
    </row>
    <row r="7" spans="1:14" ht="34.5" customHeight="1" x14ac:dyDescent="0.25">
      <c r="A7" s="169" t="s">
        <v>23</v>
      </c>
      <c r="B7" s="169" t="s">
        <v>13</v>
      </c>
      <c r="C7" s="169" t="s">
        <v>2</v>
      </c>
      <c r="D7" s="169" t="s">
        <v>3</v>
      </c>
      <c r="E7" s="169" t="s">
        <v>4</v>
      </c>
      <c r="F7" s="169" t="s">
        <v>44</v>
      </c>
      <c r="G7" s="169"/>
      <c r="H7" s="169" t="s">
        <v>24</v>
      </c>
      <c r="I7" s="169" t="s">
        <v>45</v>
      </c>
      <c r="J7" s="169"/>
      <c r="K7" s="169" t="s">
        <v>46</v>
      </c>
      <c r="L7" s="169"/>
      <c r="M7" s="163" t="s">
        <v>65</v>
      </c>
      <c r="N7" s="164"/>
    </row>
    <row r="8" spans="1:14" ht="69" customHeight="1" x14ac:dyDescent="0.25">
      <c r="A8" s="169"/>
      <c r="B8" s="169"/>
      <c r="C8" s="169"/>
      <c r="D8" s="169"/>
      <c r="E8" s="169"/>
      <c r="F8" s="75" t="s">
        <v>8</v>
      </c>
      <c r="G8" s="75" t="s">
        <v>9</v>
      </c>
      <c r="H8" s="169"/>
      <c r="I8" s="75" t="s">
        <v>15</v>
      </c>
      <c r="J8" s="75" t="s">
        <v>9</v>
      </c>
      <c r="K8" s="75" t="s">
        <v>14</v>
      </c>
      <c r="L8" s="75" t="s">
        <v>9</v>
      </c>
      <c r="M8" s="75" t="s">
        <v>6</v>
      </c>
      <c r="N8" s="75" t="s">
        <v>7</v>
      </c>
    </row>
    <row r="9" spans="1:14" s="55" customFormat="1" ht="12" x14ac:dyDescent="0.2">
      <c r="A9" s="76"/>
      <c r="B9" s="76">
        <v>1</v>
      </c>
      <c r="C9" s="76">
        <v>2</v>
      </c>
      <c r="D9" s="76">
        <v>3</v>
      </c>
      <c r="E9" s="76">
        <v>4</v>
      </c>
      <c r="F9" s="76">
        <v>5</v>
      </c>
      <c r="G9" s="76">
        <v>6</v>
      </c>
      <c r="H9" s="76">
        <v>7</v>
      </c>
      <c r="I9" s="76">
        <v>8</v>
      </c>
      <c r="J9" s="76">
        <v>9</v>
      </c>
      <c r="K9" s="76">
        <v>10</v>
      </c>
      <c r="L9" s="76">
        <v>11</v>
      </c>
      <c r="M9" s="76">
        <v>12</v>
      </c>
      <c r="N9" s="76">
        <v>13</v>
      </c>
    </row>
    <row r="10" spans="1:14" s="8" customFormat="1" ht="27.75" customHeight="1" x14ac:dyDescent="0.25">
      <c r="A10" s="53" t="s">
        <v>10</v>
      </c>
      <c r="B10" s="4" t="s">
        <v>11</v>
      </c>
      <c r="C10" s="4"/>
      <c r="D10" s="4"/>
      <c r="E10" s="4"/>
      <c r="F10" s="10"/>
      <c r="G10" s="11"/>
      <c r="H10" s="53"/>
      <c r="I10" s="4"/>
      <c r="J10" s="11"/>
      <c r="K10" s="10"/>
      <c r="L10" s="11"/>
      <c r="M10" s="11"/>
      <c r="N10" s="11"/>
    </row>
    <row r="11" spans="1:14" ht="27.75" customHeight="1" x14ac:dyDescent="0.25">
      <c r="A11" s="3">
        <v>1</v>
      </c>
      <c r="B11" s="61" t="str">
        <f>'PL1 - 2A'!B109</f>
        <v>Xã Ký Phú</v>
      </c>
      <c r="C11" s="61" t="s">
        <v>40</v>
      </c>
      <c r="D11" s="62"/>
      <c r="E11" s="61"/>
      <c r="F11" s="63">
        <f>'PL1 - 2A'!F109</f>
        <v>565</v>
      </c>
      <c r="G11" s="64">
        <f>'PL1 - 2A'!G109</f>
        <v>6.3369223867205018E-2</v>
      </c>
      <c r="H11" s="61"/>
      <c r="I11" s="72">
        <f>'PL1 - 2A'!I109</f>
        <v>18.19238</v>
      </c>
      <c r="J11" s="64">
        <f t="shared" ref="J11:J17" si="0">I11/M11</f>
        <v>0.60641266666666671</v>
      </c>
      <c r="K11" s="63">
        <f>'PL1 - 2A'!K109</f>
        <v>8916</v>
      </c>
      <c r="L11" s="64">
        <f t="shared" ref="L11:L17" si="1">K11/N11</f>
        <v>1.1145</v>
      </c>
      <c r="M11" s="7">
        <v>30</v>
      </c>
      <c r="N11" s="58">
        <v>8000</v>
      </c>
    </row>
    <row r="12" spans="1:14" ht="27.75" customHeight="1" x14ac:dyDescent="0.25">
      <c r="A12" s="3">
        <v>2</v>
      </c>
      <c r="B12" s="61" t="str">
        <f>'PL1 - 2A'!B106</f>
        <v>Xã Phú Xuyên</v>
      </c>
      <c r="C12" s="61" t="s">
        <v>40</v>
      </c>
      <c r="D12" s="62" t="s">
        <v>25</v>
      </c>
      <c r="E12" s="61"/>
      <c r="F12" s="63">
        <f>'PL1 - 2A'!F106</f>
        <v>3626</v>
      </c>
      <c r="G12" s="64">
        <f>'PL1 - 2A'!G106</f>
        <v>0.45455685094647108</v>
      </c>
      <c r="H12" s="61"/>
      <c r="I12" s="72">
        <f>'PL1 - 2A'!I106</f>
        <v>22.915959999999998</v>
      </c>
      <c r="J12" s="64">
        <f t="shared" si="0"/>
        <v>0.45831919999999998</v>
      </c>
      <c r="K12" s="63">
        <f>'PL1 - 2A'!K106</f>
        <v>7977</v>
      </c>
      <c r="L12" s="64">
        <f t="shared" si="1"/>
        <v>3.5453333333333332</v>
      </c>
      <c r="M12" s="7">
        <v>50</v>
      </c>
      <c r="N12" s="58">
        <v>2250</v>
      </c>
    </row>
    <row r="13" spans="1:14" ht="27.75" customHeight="1" x14ac:dyDescent="0.25">
      <c r="A13" s="3">
        <v>3</v>
      </c>
      <c r="B13" s="61" t="str">
        <f>'PL1 - 2A'!B99</f>
        <v>Xã Phú Cường</v>
      </c>
      <c r="C13" s="61" t="s">
        <v>40</v>
      </c>
      <c r="D13" s="62" t="s">
        <v>25</v>
      </c>
      <c r="E13" s="61"/>
      <c r="F13" s="63">
        <f>'PL1 - 2A'!F99</f>
        <v>2945</v>
      </c>
      <c r="G13" s="64">
        <f>'PL1 - 2A'!G99</f>
        <v>0.53594176524112835</v>
      </c>
      <c r="H13" s="61"/>
      <c r="I13" s="72">
        <f>'PL1 - 2A'!I99</f>
        <v>16.282139999999998</v>
      </c>
      <c r="J13" s="64">
        <f t="shared" si="0"/>
        <v>0.32564279999999995</v>
      </c>
      <c r="K13" s="63">
        <f>'PL1 - 2A'!K99</f>
        <v>5495</v>
      </c>
      <c r="L13" s="64">
        <f t="shared" si="1"/>
        <v>2.7475000000000001</v>
      </c>
      <c r="M13" s="7">
        <v>50</v>
      </c>
      <c r="N13" s="58">
        <v>2000</v>
      </c>
    </row>
    <row r="14" spans="1:14" ht="27.75" customHeight="1" x14ac:dyDescent="0.25">
      <c r="A14" s="3">
        <v>4</v>
      </c>
      <c r="B14" s="63" t="str">
        <f>'PL1 - 2A'!B71</f>
        <v>Xã Tân Lợi</v>
      </c>
      <c r="C14" s="63" t="s">
        <v>39</v>
      </c>
      <c r="D14" s="70" t="s">
        <v>25</v>
      </c>
      <c r="E14" s="63"/>
      <c r="F14" s="63">
        <f>'PL1 - 2A'!F71</f>
        <v>4192</v>
      </c>
      <c r="G14" s="64">
        <f>'PL1 - 2A'!G71</f>
        <v>0.72250947948983113</v>
      </c>
      <c r="H14" s="63"/>
      <c r="I14" s="72">
        <f>'PL1 - 2A'!I71</f>
        <v>20.689499999999999</v>
      </c>
      <c r="J14" s="64">
        <f t="shared" si="0"/>
        <v>0.41378999999999999</v>
      </c>
      <c r="K14" s="63">
        <f>'PL1 - 2A'!K71</f>
        <v>5802</v>
      </c>
      <c r="L14" s="64">
        <f t="shared" si="1"/>
        <v>3.8679999999999999</v>
      </c>
      <c r="M14" s="7">
        <v>50</v>
      </c>
      <c r="N14" s="58">
        <v>1500</v>
      </c>
    </row>
    <row r="15" spans="1:14" ht="27.75" customHeight="1" x14ac:dyDescent="0.25">
      <c r="A15" s="3">
        <v>5</v>
      </c>
      <c r="B15" s="61" t="s">
        <v>48</v>
      </c>
      <c r="C15" s="61" t="s">
        <v>38</v>
      </c>
      <c r="D15" s="62" t="s">
        <v>25</v>
      </c>
      <c r="E15" s="61"/>
      <c r="F15" s="63">
        <f>'PL1 - 2A'!F61</f>
        <v>3059</v>
      </c>
      <c r="G15" s="64">
        <f>'PL1 - 2A'!G61</f>
        <v>0.26725493622226104</v>
      </c>
      <c r="H15" s="63" t="str">
        <f>'PL1 - 2A'!H61</f>
        <v/>
      </c>
      <c r="I15" s="72">
        <f>'PL1 - 2A'!I61</f>
        <v>21.190200000000001</v>
      </c>
      <c r="J15" s="56">
        <f t="shared" si="0"/>
        <v>0.42380400000000001</v>
      </c>
      <c r="K15" s="63">
        <f>'PL1 - 2A'!K61</f>
        <v>11446</v>
      </c>
      <c r="L15" s="56">
        <f t="shared" si="1"/>
        <v>2.2892000000000001</v>
      </c>
      <c r="M15" s="7">
        <v>50</v>
      </c>
      <c r="N15" s="58">
        <v>5000</v>
      </c>
    </row>
    <row r="16" spans="1:14" ht="27.75" customHeight="1" x14ac:dyDescent="0.25">
      <c r="A16" s="3">
        <v>6</v>
      </c>
      <c r="B16" s="61" t="s">
        <v>42</v>
      </c>
      <c r="C16" s="61" t="s">
        <v>43</v>
      </c>
      <c r="D16" s="62" t="s">
        <v>25</v>
      </c>
      <c r="E16" s="61"/>
      <c r="F16" s="63">
        <f>'PL1 - 2A'!F39</f>
        <v>3695</v>
      </c>
      <c r="G16" s="64">
        <f>'PL1 - 2A'!G39</f>
        <v>0.76596185737976785</v>
      </c>
      <c r="H16" s="63" t="str">
        <f>'PL1 - 2A'!H39</f>
        <v/>
      </c>
      <c r="I16" s="72">
        <f>'PL1 - 2A'!I39</f>
        <v>9.5543300000000002</v>
      </c>
      <c r="J16" s="56">
        <f t="shared" si="0"/>
        <v>0.1910866</v>
      </c>
      <c r="K16" s="63">
        <f>'PL1 - 2A'!K39</f>
        <v>4824</v>
      </c>
      <c r="L16" s="56">
        <f t="shared" si="1"/>
        <v>3.2160000000000002</v>
      </c>
      <c r="M16" s="7">
        <v>50</v>
      </c>
      <c r="N16" s="58">
        <v>1500</v>
      </c>
    </row>
    <row r="17" spans="1:14" ht="27.75" customHeight="1" x14ac:dyDescent="0.25">
      <c r="A17" s="3">
        <v>7</v>
      </c>
      <c r="B17" s="63" t="str">
        <f>'PL1 - 2A'!B22</f>
        <v>Xã Quyết Thắng</v>
      </c>
      <c r="C17" s="5" t="s">
        <v>60</v>
      </c>
      <c r="D17" s="70"/>
      <c r="E17" s="63"/>
      <c r="F17" s="63">
        <f>'PL1 - 2A'!F22</f>
        <v>1936</v>
      </c>
      <c r="G17" s="64">
        <f>'PL1 - 2A'!G22</f>
        <v>0.16672407853944196</v>
      </c>
      <c r="H17" s="63" t="str">
        <f>'PL1 - 2A'!H22</f>
        <v/>
      </c>
      <c r="I17" s="72">
        <f>'PL1 - 2A'!I22</f>
        <v>11.569970000000001</v>
      </c>
      <c r="J17" s="64">
        <f t="shared" si="0"/>
        <v>0.38566566666666674</v>
      </c>
      <c r="K17" s="63">
        <f>'PL1 - 2A'!K22</f>
        <v>11612</v>
      </c>
      <c r="L17" s="64">
        <f t="shared" si="1"/>
        <v>1.4515</v>
      </c>
      <c r="M17" s="7">
        <v>30</v>
      </c>
      <c r="N17" s="58">
        <v>8000</v>
      </c>
    </row>
    <row r="18" spans="1:14" s="8" customFormat="1" ht="27.75" customHeight="1" x14ac:dyDescent="0.25">
      <c r="A18" s="53" t="s">
        <v>12</v>
      </c>
      <c r="B18" s="4" t="s">
        <v>18</v>
      </c>
      <c r="C18" s="4"/>
      <c r="D18" s="53"/>
      <c r="E18" s="4"/>
      <c r="F18" s="10"/>
      <c r="G18" s="60"/>
      <c r="H18" s="53"/>
      <c r="I18" s="73"/>
      <c r="J18" s="64"/>
      <c r="K18" s="10"/>
      <c r="L18" s="64"/>
      <c r="M18" s="7"/>
      <c r="N18" s="58"/>
    </row>
    <row r="19" spans="1:14" ht="27.75" customHeight="1" x14ac:dyDescent="0.25">
      <c r="A19" s="3">
        <v>1</v>
      </c>
      <c r="B19" s="58" t="str">
        <f>'PL1 - 2A'!B164</f>
        <v>Phường Quan Triều</v>
      </c>
      <c r="C19" s="5" t="s">
        <v>60</v>
      </c>
      <c r="D19" s="71" t="s">
        <v>25</v>
      </c>
      <c r="E19" s="58"/>
      <c r="F19" s="58">
        <f>'PL1 - 2A'!F164</f>
        <v>1512</v>
      </c>
      <c r="G19" s="60">
        <f>'PL1 - 2A'!G164</f>
        <v>0.14337189455717808</v>
      </c>
      <c r="H19" s="58" t="str">
        <f>'PL1 - 2A'!H164</f>
        <v/>
      </c>
      <c r="I19" s="74">
        <f>'PL1 - 2A'!I164</f>
        <v>2.7830399999999997</v>
      </c>
      <c r="J19" s="64">
        <f>I19/M19</f>
        <v>0.50600727272727264</v>
      </c>
      <c r="K19" s="58">
        <f>'PL1 - 2A'!K164</f>
        <v>10546</v>
      </c>
      <c r="L19" s="64">
        <f>K19/N19</f>
        <v>3.0131428571428573</v>
      </c>
      <c r="M19" s="7">
        <v>5.5</v>
      </c>
      <c r="N19" s="58">
        <v>3500</v>
      </c>
    </row>
    <row r="20" spans="1:14" s="8" customFormat="1" ht="27.75" customHeight="1" x14ac:dyDescent="0.25">
      <c r="A20" s="53" t="s">
        <v>30</v>
      </c>
      <c r="B20" s="77" t="s">
        <v>245</v>
      </c>
      <c r="C20" s="4"/>
      <c r="D20" s="53"/>
      <c r="E20" s="4"/>
      <c r="F20" s="10"/>
      <c r="G20" s="60"/>
      <c r="H20" s="53"/>
      <c r="I20" s="73"/>
      <c r="J20" s="64"/>
      <c r="K20" s="10"/>
      <c r="L20" s="64"/>
      <c r="M20" s="7"/>
      <c r="N20" s="58"/>
    </row>
  </sheetData>
  <mergeCells count="13">
    <mergeCell ref="M7:N7"/>
    <mergeCell ref="A4:N4"/>
    <mergeCell ref="H7:H8"/>
    <mergeCell ref="I7:J7"/>
    <mergeCell ref="K7:L7"/>
    <mergeCell ref="A2:C2"/>
    <mergeCell ref="A5:L5"/>
    <mergeCell ref="A7:A8"/>
    <mergeCell ref="B7:B8"/>
    <mergeCell ref="C7:C8"/>
    <mergeCell ref="D7:D8"/>
    <mergeCell ref="E7:E8"/>
    <mergeCell ref="F7:G7"/>
  </mergeCells>
  <printOptions horizontalCentered="1"/>
  <pageMargins left="0.19685039370078741" right="0.19685039370078741" top="0.39370078740157483" bottom="0.55118110236220474" header="0.31496062992125984" footer="0.31496062992125984"/>
  <pageSetup paperSize="9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abSelected="1" zoomScale="85" zoomScaleNormal="85" workbookViewId="0">
      <selection activeCell="K12" sqref="K12"/>
    </sheetView>
  </sheetViews>
  <sheetFormatPr defaultRowHeight="15" x14ac:dyDescent="0.25"/>
  <cols>
    <col min="1" max="1" width="6.28515625" customWidth="1"/>
    <col min="2" max="2" width="22.42578125" customWidth="1"/>
    <col min="3" max="3" width="24.7109375" customWidth="1"/>
    <col min="4" max="4" width="7.42578125" customWidth="1"/>
    <col min="5" max="5" width="6.5703125" customWidth="1"/>
    <col min="6" max="7" width="9.85546875" customWidth="1"/>
    <col min="8" max="8" width="9.140625" customWidth="1"/>
    <col min="9" max="9" width="9.85546875" customWidth="1"/>
    <col min="10" max="10" width="8.7109375" customWidth="1"/>
    <col min="11" max="11" width="9.85546875" customWidth="1"/>
    <col min="12" max="12" width="8.5703125" customWidth="1"/>
    <col min="13" max="14" width="8.140625" hidden="1" customWidth="1"/>
  </cols>
  <sheetData>
    <row r="1" spans="1:14" ht="18.75" x14ac:dyDescent="0.25">
      <c r="A1" s="1"/>
      <c r="K1" s="120" t="s">
        <v>19</v>
      </c>
    </row>
    <row r="2" spans="1:14" ht="16.5" x14ac:dyDescent="0.25">
      <c r="A2" s="165" t="s">
        <v>28</v>
      </c>
      <c r="B2" s="165"/>
      <c r="C2" s="165"/>
      <c r="D2" s="2"/>
      <c r="E2" s="2"/>
      <c r="F2" s="2"/>
      <c r="G2" s="2"/>
      <c r="H2" s="2"/>
      <c r="I2" s="2"/>
      <c r="J2" s="2"/>
      <c r="K2" s="2"/>
      <c r="L2" s="2"/>
    </row>
    <row r="3" spans="1:14" ht="6" customHeight="1" x14ac:dyDescent="0.25">
      <c r="A3" s="14"/>
      <c r="B3" s="14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21.75" customHeight="1" x14ac:dyDescent="0.25">
      <c r="A4" s="170" t="s">
        <v>243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</row>
    <row r="5" spans="1:14" ht="18.75" x14ac:dyDescent="0.25">
      <c r="A5" s="168" t="str">
        <f>'PL1 - 1A'!A5:K5</f>
        <v>(Kèm theo Đề án số ………./ĐA-UBND ngày ………/………/2024 của UBND tỉnh Thái Nguyên)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1:14" ht="6.75" customHeight="1" x14ac:dyDescent="0.25">
      <c r="A6" s="13"/>
    </row>
    <row r="7" spans="1:14" ht="34.5" customHeight="1" x14ac:dyDescent="0.25">
      <c r="A7" s="169" t="s">
        <v>23</v>
      </c>
      <c r="B7" s="169" t="s">
        <v>13</v>
      </c>
      <c r="C7" s="169" t="s">
        <v>2</v>
      </c>
      <c r="D7" s="169" t="s">
        <v>3</v>
      </c>
      <c r="E7" s="169" t="s">
        <v>4</v>
      </c>
      <c r="F7" s="169" t="s">
        <v>44</v>
      </c>
      <c r="G7" s="169"/>
      <c r="H7" s="169" t="s">
        <v>24</v>
      </c>
      <c r="I7" s="169" t="s">
        <v>45</v>
      </c>
      <c r="J7" s="169"/>
      <c r="K7" s="169" t="s">
        <v>46</v>
      </c>
      <c r="L7" s="169"/>
      <c r="M7" s="163" t="s">
        <v>65</v>
      </c>
      <c r="N7" s="164"/>
    </row>
    <row r="8" spans="1:14" ht="69" customHeight="1" x14ac:dyDescent="0.25">
      <c r="A8" s="169"/>
      <c r="B8" s="169"/>
      <c r="C8" s="169"/>
      <c r="D8" s="169"/>
      <c r="E8" s="169"/>
      <c r="F8" s="75" t="s">
        <v>8</v>
      </c>
      <c r="G8" s="75" t="s">
        <v>9</v>
      </c>
      <c r="H8" s="169"/>
      <c r="I8" s="75" t="s">
        <v>15</v>
      </c>
      <c r="J8" s="75" t="s">
        <v>9</v>
      </c>
      <c r="K8" s="75" t="s">
        <v>14</v>
      </c>
      <c r="L8" s="75" t="s">
        <v>9</v>
      </c>
      <c r="M8" s="75" t="s">
        <v>6</v>
      </c>
      <c r="N8" s="75" t="s">
        <v>7</v>
      </c>
    </row>
    <row r="9" spans="1:14" s="55" customFormat="1" ht="12" x14ac:dyDescent="0.2">
      <c r="A9" s="76">
        <v>1</v>
      </c>
      <c r="B9" s="76">
        <v>2</v>
      </c>
      <c r="C9" s="76">
        <v>3</v>
      </c>
      <c r="D9" s="76">
        <v>4</v>
      </c>
      <c r="E9" s="76">
        <v>5</v>
      </c>
      <c r="F9" s="76">
        <v>6</v>
      </c>
      <c r="G9" s="76">
        <v>7</v>
      </c>
      <c r="H9" s="76">
        <v>8</v>
      </c>
      <c r="I9" s="76">
        <v>9</v>
      </c>
      <c r="J9" s="76">
        <v>10</v>
      </c>
      <c r="K9" s="76">
        <v>11</v>
      </c>
      <c r="L9" s="76">
        <v>12</v>
      </c>
      <c r="M9" s="76">
        <v>13</v>
      </c>
      <c r="N9" s="76">
        <v>14</v>
      </c>
    </row>
    <row r="10" spans="1:14" s="8" customFormat="1" ht="27" customHeight="1" x14ac:dyDescent="0.25">
      <c r="A10" s="53" t="s">
        <v>10</v>
      </c>
      <c r="B10" s="4" t="s">
        <v>11</v>
      </c>
      <c r="C10" s="4"/>
      <c r="D10" s="4"/>
      <c r="E10" s="4"/>
      <c r="F10" s="10"/>
      <c r="G10" s="11"/>
      <c r="H10" s="53"/>
      <c r="I10" s="4"/>
      <c r="J10" s="11"/>
      <c r="K10" s="10"/>
      <c r="L10" s="11"/>
      <c r="M10" s="121"/>
      <c r="N10" s="122"/>
    </row>
    <row r="11" spans="1:14" ht="27" customHeight="1" x14ac:dyDescent="0.25">
      <c r="A11" s="3">
        <v>1</v>
      </c>
      <c r="B11" s="5" t="s">
        <v>54</v>
      </c>
      <c r="C11" s="67" t="s">
        <v>40</v>
      </c>
      <c r="D11" s="3"/>
      <c r="E11" s="6"/>
      <c r="F11" s="9">
        <v>1315</v>
      </c>
      <c r="G11" s="60">
        <f>F11/K11</f>
        <v>0.10101398064218774</v>
      </c>
      <c r="H11" s="17"/>
      <c r="I11" s="7">
        <v>26.67</v>
      </c>
      <c r="J11" s="60">
        <f>I11/M11</f>
        <v>0.88900000000000001</v>
      </c>
      <c r="K11" s="9">
        <v>13018</v>
      </c>
      <c r="L11" s="60">
        <f>K11/N11</f>
        <v>1.6272500000000001</v>
      </c>
      <c r="M11" s="123">
        <v>30</v>
      </c>
      <c r="N11" s="124">
        <v>8000</v>
      </c>
    </row>
    <row r="12" spans="1:14" ht="27" customHeight="1" x14ac:dyDescent="0.25">
      <c r="A12" s="3">
        <v>2</v>
      </c>
      <c r="B12" s="5" t="s">
        <v>55</v>
      </c>
      <c r="C12" s="67" t="s">
        <v>40</v>
      </c>
      <c r="D12" s="62" t="s">
        <v>25</v>
      </c>
      <c r="E12" s="61"/>
      <c r="F12" s="9">
        <v>5021</v>
      </c>
      <c r="G12" s="60">
        <f t="shared" ref="G12:G13" si="0">F12/K12</f>
        <v>0.52619995808006703</v>
      </c>
      <c r="H12" s="17"/>
      <c r="I12" s="7">
        <v>25.928000000000001</v>
      </c>
      <c r="J12" s="60">
        <f t="shared" ref="J12:J13" si="1">I12/M12</f>
        <v>0.51856000000000002</v>
      </c>
      <c r="K12" s="9">
        <v>9542</v>
      </c>
      <c r="L12" s="60">
        <f>K12/N12</f>
        <v>4.7709999999999999</v>
      </c>
      <c r="M12" s="123">
        <v>50</v>
      </c>
      <c r="N12" s="124">
        <v>2000</v>
      </c>
    </row>
    <row r="13" spans="1:14" ht="27" customHeight="1" x14ac:dyDescent="0.25">
      <c r="A13" s="3">
        <v>3</v>
      </c>
      <c r="B13" s="5" t="s">
        <v>56</v>
      </c>
      <c r="C13" s="67" t="s">
        <v>40</v>
      </c>
      <c r="D13" s="62" t="s">
        <v>25</v>
      </c>
      <c r="E13" s="61"/>
      <c r="F13" s="9">
        <v>4056</v>
      </c>
      <c r="G13" s="60">
        <f t="shared" si="0"/>
        <v>0.53089005235602094</v>
      </c>
      <c r="H13" s="17"/>
      <c r="I13" s="7">
        <v>22.599</v>
      </c>
      <c r="J13" s="60">
        <f t="shared" si="1"/>
        <v>0.45197999999999999</v>
      </c>
      <c r="K13" s="9">
        <v>7640</v>
      </c>
      <c r="L13" s="60">
        <f>K13/N13</f>
        <v>3.82</v>
      </c>
      <c r="M13" s="123">
        <v>50</v>
      </c>
      <c r="N13" s="124">
        <v>2000</v>
      </c>
    </row>
    <row r="14" spans="1:14" s="8" customFormat="1" ht="27" customHeight="1" x14ac:dyDescent="0.25">
      <c r="A14" s="53" t="s">
        <v>12</v>
      </c>
      <c r="B14" s="4" t="s">
        <v>37</v>
      </c>
      <c r="C14" s="68"/>
      <c r="D14" s="53"/>
      <c r="E14" s="4"/>
      <c r="F14" s="10"/>
      <c r="G14" s="60"/>
      <c r="H14" s="53"/>
      <c r="I14" s="11"/>
      <c r="J14" s="59"/>
      <c r="K14" s="10"/>
      <c r="L14" s="59"/>
      <c r="M14" s="121"/>
      <c r="N14" s="122"/>
    </row>
    <row r="15" spans="1:14" ht="27" customHeight="1" x14ac:dyDescent="0.25">
      <c r="A15" s="3">
        <v>1</v>
      </c>
      <c r="B15" s="5" t="s">
        <v>34</v>
      </c>
      <c r="C15" s="5" t="s">
        <v>39</v>
      </c>
      <c r="D15" s="3" t="s">
        <v>25</v>
      </c>
      <c r="E15" s="5"/>
      <c r="F15" s="58">
        <v>4632</v>
      </c>
      <c r="G15" s="66">
        <f>F15/K15</f>
        <v>0.46176851759545412</v>
      </c>
      <c r="H15" s="65"/>
      <c r="I15" s="20">
        <v>27.03</v>
      </c>
      <c r="J15" s="66">
        <f>I15/M15</f>
        <v>1.9307142857142858</v>
      </c>
      <c r="K15" s="126">
        <v>10031</v>
      </c>
      <c r="L15" s="66">
        <f t="shared" ref="L15" si="2">K15/N15</f>
        <v>2.5077500000000001</v>
      </c>
      <c r="M15" s="125">
        <v>14</v>
      </c>
      <c r="N15" s="124">
        <v>4000</v>
      </c>
    </row>
    <row r="16" spans="1:14" s="8" customFormat="1" ht="27" customHeight="1" x14ac:dyDescent="0.25">
      <c r="A16" s="3">
        <v>2</v>
      </c>
      <c r="B16" s="5" t="s">
        <v>41</v>
      </c>
      <c r="C16" s="69" t="s">
        <v>38</v>
      </c>
      <c r="D16" s="3" t="s">
        <v>25</v>
      </c>
      <c r="E16" s="6"/>
      <c r="F16" s="9">
        <f>G16*K16</f>
        <v>2047.1850000000002</v>
      </c>
      <c r="G16" s="60">
        <v>0.20100000000000001</v>
      </c>
      <c r="H16" s="17"/>
      <c r="I16" s="20">
        <v>18.670000000000002</v>
      </c>
      <c r="J16" s="66">
        <f>I16/M16</f>
        <v>1.3335714285714286</v>
      </c>
      <c r="K16" s="9">
        <v>10185</v>
      </c>
      <c r="L16" s="66">
        <f>K16/N16</f>
        <v>2.5462500000000001</v>
      </c>
      <c r="M16" s="125">
        <v>14</v>
      </c>
      <c r="N16" s="124">
        <v>4000</v>
      </c>
    </row>
    <row r="17" spans="1:14" ht="27" customHeight="1" x14ac:dyDescent="0.25">
      <c r="A17" s="3">
        <v>3</v>
      </c>
      <c r="B17" s="5" t="s">
        <v>49</v>
      </c>
      <c r="C17" s="69" t="s">
        <v>38</v>
      </c>
      <c r="D17" s="3" t="s">
        <v>25</v>
      </c>
      <c r="E17" s="6"/>
      <c r="F17" s="9">
        <f>G17*K17</f>
        <v>3788.0920000000001</v>
      </c>
      <c r="G17" s="60">
        <v>0.251</v>
      </c>
      <c r="H17" s="16"/>
      <c r="I17" s="20">
        <v>15.65</v>
      </c>
      <c r="J17" s="66">
        <f>I17/M17</f>
        <v>1.1178571428571429</v>
      </c>
      <c r="K17" s="9">
        <v>15092</v>
      </c>
      <c r="L17" s="66">
        <f>K17/N17</f>
        <v>3.7730000000000001</v>
      </c>
      <c r="M17" s="125">
        <v>14</v>
      </c>
      <c r="N17" s="124">
        <v>4000</v>
      </c>
    </row>
    <row r="18" spans="1:14" ht="27" customHeight="1" x14ac:dyDescent="0.25">
      <c r="A18" s="3">
        <v>4</v>
      </c>
      <c r="B18" s="5" t="s">
        <v>50</v>
      </c>
      <c r="C18" s="5" t="s">
        <v>43</v>
      </c>
      <c r="D18" s="3" t="s">
        <v>25</v>
      </c>
      <c r="E18" s="5"/>
      <c r="F18" s="58">
        <f>'PL1 - 2A'!F139+'PL1 - 2A'!F39</f>
        <v>6957</v>
      </c>
      <c r="G18" s="66">
        <f>F18/K18</f>
        <v>0.57941200966103101</v>
      </c>
      <c r="H18" s="17"/>
      <c r="I18" s="20">
        <v>13.99</v>
      </c>
      <c r="J18" s="66">
        <f t="shared" ref="J18" si="3">I18/M18</f>
        <v>0.99928571428571433</v>
      </c>
      <c r="K18" s="126">
        <v>12007</v>
      </c>
      <c r="L18" s="66">
        <f>K18/N18</f>
        <v>3.0017499999999999</v>
      </c>
      <c r="M18" s="125">
        <v>14</v>
      </c>
      <c r="N18" s="124">
        <v>4000</v>
      </c>
    </row>
    <row r="19" spans="1:14" s="8" customFormat="1" ht="27" customHeight="1" x14ac:dyDescent="0.25">
      <c r="A19" s="53" t="s">
        <v>30</v>
      </c>
      <c r="B19" s="4" t="s">
        <v>18</v>
      </c>
      <c r="C19" s="68"/>
      <c r="D19" s="53"/>
      <c r="E19" s="4"/>
      <c r="F19" s="10"/>
      <c r="G19" s="60"/>
      <c r="H19" s="53"/>
      <c r="I19" s="127"/>
      <c r="J19" s="128"/>
      <c r="K19" s="10"/>
      <c r="L19" s="128"/>
      <c r="M19" s="129"/>
      <c r="N19" s="130"/>
    </row>
    <row r="20" spans="1:14" s="21" customFormat="1" ht="27" customHeight="1" x14ac:dyDescent="0.25">
      <c r="A20" s="17">
        <v>1</v>
      </c>
      <c r="B20" s="18" t="s">
        <v>26</v>
      </c>
      <c r="C20" s="5" t="s">
        <v>60</v>
      </c>
      <c r="D20" s="3" t="s">
        <v>25</v>
      </c>
      <c r="E20" s="19"/>
      <c r="F20" s="9">
        <v>1726</v>
      </c>
      <c r="G20" s="66">
        <f>F20/K20</f>
        <v>0.13556393339616712</v>
      </c>
      <c r="H20" s="17"/>
      <c r="I20" s="20">
        <v>7.02</v>
      </c>
      <c r="J20" s="66">
        <f>I20/M20</f>
        <v>1.2763636363636364</v>
      </c>
      <c r="K20" s="9">
        <v>12732</v>
      </c>
      <c r="L20" s="66">
        <f>K20/N20</f>
        <v>3.6377142857142859</v>
      </c>
      <c r="M20" s="125">
        <v>5.5</v>
      </c>
      <c r="N20" s="124">
        <v>3500</v>
      </c>
    </row>
    <row r="21" spans="1:14" s="12" customFormat="1" ht="27" customHeight="1" x14ac:dyDescent="0.25">
      <c r="A21" s="3">
        <v>2</v>
      </c>
      <c r="B21" s="5" t="s">
        <v>21</v>
      </c>
      <c r="C21" s="5" t="s">
        <v>60</v>
      </c>
      <c r="D21" s="3"/>
      <c r="E21" s="6"/>
      <c r="F21" s="9">
        <v>2997</v>
      </c>
      <c r="G21" s="60">
        <f>F21/K21</f>
        <v>0.21904692296447889</v>
      </c>
      <c r="H21" s="16"/>
      <c r="I21" s="20">
        <v>13.67</v>
      </c>
      <c r="J21" s="66">
        <f>I21/M21</f>
        <v>2.4854545454545454</v>
      </c>
      <c r="K21" s="9">
        <v>13682</v>
      </c>
      <c r="L21" s="66">
        <f>K21/N21</f>
        <v>1.9545714285714286</v>
      </c>
      <c r="M21" s="125">
        <v>5.5</v>
      </c>
      <c r="N21" s="124">
        <v>7000</v>
      </c>
    </row>
    <row r="22" spans="1:14" s="12" customFormat="1" ht="27" customHeight="1" x14ac:dyDescent="0.25">
      <c r="A22" s="3">
        <v>3</v>
      </c>
      <c r="B22" s="5" t="s">
        <v>22</v>
      </c>
      <c r="C22" s="5" t="s">
        <v>60</v>
      </c>
      <c r="D22" s="3" t="s">
        <v>25</v>
      </c>
      <c r="E22" s="6"/>
      <c r="F22" s="9">
        <v>5126</v>
      </c>
      <c r="G22" s="60">
        <f>F22/K22</f>
        <v>0.3226740526249528</v>
      </c>
      <c r="H22" s="16"/>
      <c r="I22" s="20">
        <v>16.62</v>
      </c>
      <c r="J22" s="66">
        <f>I22/M22</f>
        <v>3.021818181818182</v>
      </c>
      <c r="K22" s="9">
        <v>15886</v>
      </c>
      <c r="L22" s="66">
        <f>K22/N22</f>
        <v>4.5388571428571431</v>
      </c>
      <c r="M22" s="125">
        <v>5.5</v>
      </c>
      <c r="N22" s="124">
        <v>3500</v>
      </c>
    </row>
    <row r="23" spans="1:14" ht="77.25" hidden="1" customHeight="1" x14ac:dyDescent="0.25">
      <c r="A23" s="171" t="s">
        <v>242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</row>
  </sheetData>
  <mergeCells count="14">
    <mergeCell ref="M7:N7"/>
    <mergeCell ref="A4:N4"/>
    <mergeCell ref="A5:N5"/>
    <mergeCell ref="A23:N23"/>
    <mergeCell ref="H7:H8"/>
    <mergeCell ref="I7:J7"/>
    <mergeCell ref="K7:L7"/>
    <mergeCell ref="E7:E8"/>
    <mergeCell ref="F7:G7"/>
    <mergeCell ref="A2:C2"/>
    <mergeCell ref="A7:A8"/>
    <mergeCell ref="B7:B8"/>
    <mergeCell ref="C7:C8"/>
    <mergeCell ref="D7:D8"/>
  </mergeCells>
  <printOptions horizontalCentered="1"/>
  <pageMargins left="0.19685039370078741" right="0.19685039370078741" top="0.27559055118110237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PL1 - 1A</vt:lpstr>
      <vt:lpstr>PL1 - 2A</vt:lpstr>
      <vt:lpstr>PL1- 2B</vt:lpstr>
      <vt:lpstr>PL1- 2C</vt:lpstr>
      <vt:lpstr>PL1- 2D</vt:lpstr>
      <vt:lpstr>PL2</vt:lpstr>
      <vt:lpstr>'PL1 - 1A'!Print_Area</vt:lpstr>
      <vt:lpstr>'PL1 - 2A'!Print_Area</vt:lpstr>
      <vt:lpstr>'PL1- 2D'!Print_Area</vt:lpstr>
      <vt:lpstr>'PL2'!Print_Area</vt:lpstr>
      <vt:lpstr>'PL1 - 1A'!Print_Titles</vt:lpstr>
      <vt:lpstr>'PL1 - 2A'!Print_Titles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2024-01-30T08:24:45Z</cp:lastPrinted>
  <dcterms:created xsi:type="dcterms:W3CDTF">2023-08-13T03:47:54Z</dcterms:created>
  <dcterms:modified xsi:type="dcterms:W3CDTF">2024-01-30T08:25:02Z</dcterms:modified>
</cp:coreProperties>
</file>